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ksdata-my.sharepoint.com/personal/shared_rockymountainsportal_com/Documents/covidcommonground/Working/"/>
    </mc:Choice>
  </mc:AlternateContent>
  <xr:revisionPtr revIDLastSave="662" documentId="8_{D9C814B9-7E9F-4621-A12A-E0B4A76BE626}" xr6:coauthVersionLast="47" xr6:coauthVersionMax="47" xr10:uidLastSave="{F9ADFC2A-CF1C-4EBF-BA4A-E68BD98C52D7}"/>
  <bookViews>
    <workbookView xWindow="-110" yWindow="-110" windowWidth="38620" windowHeight="21220" activeTab="1" xr2:uid="{DD59CD47-232E-4B97-A8BD-335326A5D8AC}"/>
  </bookViews>
  <sheets>
    <sheet name="Fedtracking (2)" sheetId="2" r:id="rId1"/>
    <sheet name="Fedtrackin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3" i="1" l="1"/>
  <c r="U12" i="1"/>
  <c r="S35" i="1"/>
  <c r="R35" i="1"/>
  <c r="Q35" i="1"/>
  <c r="P35" i="1"/>
  <c r="O35" i="1"/>
  <c r="N35" i="1"/>
  <c r="S34" i="1"/>
  <c r="R34" i="1"/>
  <c r="Q34" i="1"/>
  <c r="P34" i="1"/>
  <c r="O34" i="1"/>
  <c r="N34" i="1"/>
  <c r="S29" i="1"/>
  <c r="S28" i="1"/>
  <c r="S25" i="1"/>
  <c r="S24" i="1"/>
  <c r="S8" i="1"/>
  <c r="S7" i="1"/>
  <c r="S4" i="1"/>
  <c r="S3" i="1"/>
  <c r="H16" i="1"/>
  <c r="H15" i="1"/>
  <c r="H8" i="1"/>
  <c r="H7" i="1"/>
  <c r="H4" i="1"/>
  <c r="H3" i="1"/>
  <c r="K28" i="2"/>
  <c r="T26" i="2" s="1"/>
  <c r="J28" i="2"/>
  <c r="N27" i="2"/>
  <c r="J27" i="2"/>
  <c r="S25" i="2" s="1"/>
  <c r="P26" i="2"/>
  <c r="N25" i="2"/>
  <c r="O24" i="2"/>
  <c r="N24" i="2"/>
  <c r="J24" i="2"/>
  <c r="O21" i="2"/>
  <c r="O28" i="2" s="1"/>
  <c r="N21" i="2"/>
  <c r="N28" i="2" s="1"/>
  <c r="W26" i="2" s="1"/>
  <c r="M21" i="2"/>
  <c r="P28" i="2" s="1"/>
  <c r="X26" i="2" s="1"/>
  <c r="L21" i="2"/>
  <c r="P21" i="2" s="1"/>
  <c r="X19" i="2" s="1"/>
  <c r="K21" i="2"/>
  <c r="J21" i="2"/>
  <c r="O20" i="2"/>
  <c r="O27" i="2" s="1"/>
  <c r="W25" i="2" s="1"/>
  <c r="N20" i="2"/>
  <c r="M20" i="2"/>
  <c r="V18" i="2" s="1"/>
  <c r="L20" i="2"/>
  <c r="P27" i="2" s="1"/>
  <c r="X25" i="2" s="1"/>
  <c r="K20" i="2"/>
  <c r="J20" i="2"/>
  <c r="S18" i="2" s="1"/>
  <c r="T19" i="2"/>
  <c r="S19" i="2"/>
  <c r="O19" i="2"/>
  <c r="O26" i="2" s="1"/>
  <c r="N19" i="2"/>
  <c r="M19" i="2"/>
  <c r="P19" i="2" s="1"/>
  <c r="L19" i="2"/>
  <c r="K19" i="2"/>
  <c r="K26" i="2" s="1"/>
  <c r="J19" i="2"/>
  <c r="J26" i="2" s="1"/>
  <c r="W18" i="2"/>
  <c r="T18" i="2"/>
  <c r="O18" i="2"/>
  <c r="O25" i="2" s="1"/>
  <c r="N18" i="2"/>
  <c r="M18" i="2"/>
  <c r="M25" i="2" s="1"/>
  <c r="L18" i="2"/>
  <c r="L25" i="2" s="1"/>
  <c r="Q25" i="2" s="1"/>
  <c r="K18" i="2"/>
  <c r="K25" i="2" s="1"/>
  <c r="J18" i="2"/>
  <c r="J25" i="2" s="1"/>
  <c r="O17" i="2"/>
  <c r="N17" i="2"/>
  <c r="M17" i="2"/>
  <c r="M24" i="2" s="1"/>
  <c r="L17" i="2"/>
  <c r="P17" i="2" s="1"/>
  <c r="K17" i="2"/>
  <c r="K24" i="2" s="1"/>
  <c r="J17" i="2"/>
  <c r="O14" i="2"/>
  <c r="N14" i="2"/>
  <c r="M14" i="2"/>
  <c r="V12" i="2" s="1"/>
  <c r="L14" i="2"/>
  <c r="P14" i="2" s="1"/>
  <c r="X12" i="2" s="1"/>
  <c r="K14" i="2"/>
  <c r="T12" i="2" s="1"/>
  <c r="J14" i="2"/>
  <c r="O13" i="2"/>
  <c r="V11" i="2" s="1"/>
  <c r="N13" i="2"/>
  <c r="M13" i="2"/>
  <c r="L13" i="2"/>
  <c r="U11" i="2" s="1"/>
  <c r="K13" i="2"/>
  <c r="T11" i="2" s="1"/>
  <c r="J13" i="2"/>
  <c r="W12" i="2"/>
  <c r="S12" i="2"/>
  <c r="P12" i="2"/>
  <c r="O12" i="2"/>
  <c r="N12" i="2"/>
  <c r="N26" i="2" s="1"/>
  <c r="M12" i="2"/>
  <c r="L12" i="2"/>
  <c r="L26" i="2" s="1"/>
  <c r="K12" i="2"/>
  <c r="J12" i="2"/>
  <c r="W11" i="2"/>
  <c r="S11" i="2"/>
  <c r="O11" i="2"/>
  <c r="N11" i="2"/>
  <c r="M11" i="2"/>
  <c r="L11" i="2"/>
  <c r="P11" i="2" s="1"/>
  <c r="K11" i="2"/>
  <c r="J11" i="2"/>
  <c r="O10" i="2"/>
  <c r="N10" i="2"/>
  <c r="M10" i="2"/>
  <c r="L10" i="2"/>
  <c r="L24" i="2" s="1"/>
  <c r="Q24" i="2" s="1"/>
  <c r="K10" i="2"/>
  <c r="J10" i="2"/>
  <c r="I12" i="1"/>
  <c r="G12" i="1"/>
  <c r="F12" i="1"/>
  <c r="E12" i="1"/>
  <c r="D12" i="1"/>
  <c r="C12" i="1"/>
  <c r="I11" i="1"/>
  <c r="G11" i="1"/>
  <c r="F11" i="1"/>
  <c r="E11" i="1"/>
  <c r="D11" i="1"/>
  <c r="C11" i="1"/>
  <c r="T13" i="1"/>
  <c r="R13" i="1"/>
  <c r="Q13" i="1"/>
  <c r="P13" i="1"/>
  <c r="O13" i="1"/>
  <c r="N13" i="1"/>
  <c r="T12" i="1"/>
  <c r="R12" i="1"/>
  <c r="Q12" i="1"/>
  <c r="P12" i="1"/>
  <c r="O12" i="1"/>
  <c r="N12" i="1"/>
  <c r="N18" i="1" l="1"/>
  <c r="D46" i="1"/>
  <c r="R19" i="1"/>
  <c r="E45" i="1"/>
  <c r="B46" i="1"/>
  <c r="R18" i="1"/>
  <c r="H25" i="1"/>
  <c r="H11" i="1"/>
  <c r="G45" i="1" s="1"/>
  <c r="F46" i="1"/>
  <c r="N19" i="1"/>
  <c r="B45" i="1"/>
  <c r="H12" i="1"/>
  <c r="G46" i="1" s="1"/>
  <c r="O19" i="1"/>
  <c r="C45" i="1"/>
  <c r="E46" i="1"/>
  <c r="S13" i="1"/>
  <c r="S19" i="1" s="1"/>
  <c r="Q19" i="1"/>
  <c r="H24" i="1"/>
  <c r="F45" i="1"/>
  <c r="D45" i="1"/>
  <c r="C46" i="1"/>
  <c r="O18" i="1"/>
  <c r="P18" i="1"/>
  <c r="Q18" i="1"/>
  <c r="S12" i="1"/>
  <c r="S18" i="1" s="1"/>
  <c r="P19" i="1"/>
  <c r="S26" i="2"/>
  <c r="K27" i="2"/>
  <c r="T25" i="2" s="1"/>
  <c r="P18" i="2"/>
  <c r="U19" i="2"/>
  <c r="P24" i="2"/>
  <c r="P25" i="2"/>
  <c r="L27" i="2"/>
  <c r="L28" i="2"/>
  <c r="U12" i="2"/>
  <c r="V19" i="2"/>
  <c r="M27" i="2"/>
  <c r="V25" i="2" s="1"/>
  <c r="M28" i="2"/>
  <c r="V26" i="2" s="1"/>
  <c r="P10" i="2"/>
  <c r="W19" i="2"/>
  <c r="P20" i="2"/>
  <c r="X18" i="2" s="1"/>
  <c r="P13" i="2"/>
  <c r="X11" i="2" s="1"/>
  <c r="U18" i="2"/>
  <c r="M26" i="2"/>
  <c r="Q26" i="2" s="1"/>
  <c r="I25" i="1"/>
  <c r="C25" i="1"/>
  <c r="I24" i="1"/>
  <c r="F25" i="1"/>
  <c r="D25" i="1"/>
  <c r="C24" i="1"/>
  <c r="J24" i="1" s="1"/>
  <c r="E25" i="1"/>
  <c r="D24" i="1"/>
  <c r="G24" i="1"/>
  <c r="F24" i="1"/>
  <c r="E24" i="1"/>
  <c r="G25" i="1"/>
  <c r="J25" i="1" l="1"/>
  <c r="S42" i="1"/>
  <c r="R42" i="1"/>
  <c r="N42" i="1"/>
  <c r="S41" i="1"/>
  <c r="O42" i="1"/>
  <c r="Q42" i="1"/>
  <c r="P42" i="1"/>
  <c r="N41" i="1"/>
  <c r="R41" i="1"/>
  <c r="P41" i="1"/>
  <c r="Q27" i="2"/>
  <c r="U25" i="2"/>
  <c r="Q28" i="2"/>
  <c r="U26" i="2"/>
  <c r="Q41" i="1"/>
  <c r="O41" i="1"/>
</calcChain>
</file>

<file path=xl/sharedStrings.xml><?xml version="1.0" encoding="utf-8"?>
<sst xmlns="http://schemas.openxmlformats.org/spreadsheetml/2006/main" count="272" uniqueCount="25">
  <si>
    <t>https://health-infobase.canada.ca/covid-19/epidemiological-summary-covid-19-cases.html</t>
  </si>
  <si>
    <t>Gender*</t>
  </si>
  <si>
    <t>Male</t>
  </si>
  <si>
    <t>Female</t>
  </si>
  <si>
    <t>Hospitalizations</t>
  </si>
  <si>
    <t>Deaths</t>
  </si>
  <si>
    <t>Unvaccinated</t>
  </si>
  <si>
    <t>Cases not yet protected</t>
  </si>
  <si>
    <t>Partially vaccinated</t>
  </si>
  <si>
    <t>Fully vaccinated</t>
  </si>
  <si>
    <t>Fully vaccinated with an additional dose</t>
  </si>
  <si>
    <t>Total cases</t>
  </si>
  <si>
    <t>Change: April 3rd, 2022 to April 10th, 2022</t>
  </si>
  <si>
    <t>Change: April 10th, 2022 to April 17th, 2022</t>
  </si>
  <si>
    <t>Vaccinated</t>
  </si>
  <si>
    <t>NO VACCINATION</t>
  </si>
  <si>
    <t>1st 14 days Dose 1</t>
  </si>
  <si>
    <t>1st 14 days Dose 2</t>
  </si>
  <si>
    <t>Post 14 days Dose 2</t>
  </si>
  <si>
    <t>Post 14 days Dose 3+</t>
  </si>
  <si>
    <t>All Vaccinations (post 14 days Dose 1)</t>
  </si>
  <si>
    <t>Change: April 3rd, 2022 to April 17th, 2022</t>
  </si>
  <si>
    <t>Check</t>
  </si>
  <si>
    <t>CANADA</t>
  </si>
  <si>
    <t>All Vaccinations
(post 14 days Dose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</si>
</sst>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FFFF"/>
      <name val="Noto Sans"/>
      <family val="2"/>
    </font>
    <font>
      <b/>
      <sz val="10"/>
      <color rgb="FF333333"/>
      <name val="Noto Sans"/>
      <family val="2"/>
    </font>
    <font>
      <sz val="10"/>
      <color rgb="FF333333"/>
      <name val="Noto Sans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2572B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thick">
        <color rgb="FFDDDDDD"/>
      </bottom>
      <diagonal/>
    </border>
    <border>
      <left/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thick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/>
      <top/>
      <bottom style="thick">
        <color rgb="FFDDDDDD"/>
      </bottom>
      <diagonal/>
    </border>
    <border>
      <left/>
      <right style="medium">
        <color rgb="FFDDDDDD"/>
      </right>
      <top/>
      <bottom style="thick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thick">
        <color rgb="FFDDDDD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0" fontId="2" fillId="3" borderId="3" xfId="0" applyFont="1" applyFill="1" applyBorder="1" applyAlignment="1">
      <alignment horizontal="left" wrapText="1"/>
    </xf>
    <xf numFmtId="14" fontId="2" fillId="3" borderId="5" xfId="0" applyNumberFormat="1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left" wrapText="1"/>
    </xf>
    <xf numFmtId="164" fontId="2" fillId="3" borderId="7" xfId="2" applyNumberFormat="1" applyFont="1" applyFill="1" applyBorder="1" applyAlignment="1">
      <alignment horizontal="left" wrapText="1"/>
    </xf>
    <xf numFmtId="3" fontId="0" fillId="0" borderId="8" xfId="0" applyNumberFormat="1" applyBorder="1"/>
    <xf numFmtId="0" fontId="2" fillId="3" borderId="11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vertical="top" wrapText="1"/>
    </xf>
    <xf numFmtId="164" fontId="4" fillId="2" borderId="8" xfId="2" applyNumberFormat="1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164" fontId="4" fillId="2" borderId="0" xfId="2" applyNumberFormat="1" applyFont="1" applyFill="1" applyBorder="1" applyAlignment="1">
      <alignment vertical="top" wrapText="1"/>
    </xf>
    <xf numFmtId="14" fontId="0" fillId="0" borderId="0" xfId="0" applyNumberFormat="1"/>
    <xf numFmtId="14" fontId="6" fillId="0" borderId="0" xfId="0" applyNumberFormat="1" applyFont="1"/>
    <xf numFmtId="0" fontId="6" fillId="0" borderId="0" xfId="0" applyFont="1"/>
    <xf numFmtId="3" fontId="0" fillId="0" borderId="0" xfId="0" applyNumberFormat="1" applyBorder="1"/>
    <xf numFmtId="10" fontId="0" fillId="0" borderId="0" xfId="0" applyNumberFormat="1"/>
    <xf numFmtId="0" fontId="6" fillId="4" borderId="8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6" fillId="4" borderId="8" xfId="0" applyFont="1" applyFill="1" applyBorder="1"/>
    <xf numFmtId="10" fontId="0" fillId="5" borderId="8" xfId="3" applyNumberFormat="1" applyFont="1" applyFill="1" applyBorder="1"/>
    <xf numFmtId="0" fontId="0" fillId="6" borderId="0" xfId="0" applyFill="1"/>
    <xf numFmtId="0" fontId="6" fillId="6" borderId="0" xfId="0" applyFont="1" applyFill="1"/>
    <xf numFmtId="14" fontId="6" fillId="6" borderId="0" xfId="0" applyNumberFormat="1" applyFont="1" applyFill="1"/>
    <xf numFmtId="10" fontId="0" fillId="6" borderId="8" xfId="3" applyNumberFormat="1" applyFont="1" applyFill="1" applyBorder="1"/>
    <xf numFmtId="0" fontId="1" fillId="6" borderId="0" xfId="1" applyFill="1"/>
    <xf numFmtId="0" fontId="2" fillId="3" borderId="11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10" fontId="0" fillId="6" borderId="0" xfId="3" applyNumberFormat="1" applyFont="1" applyFill="1" applyBorder="1"/>
    <xf numFmtId="3" fontId="0" fillId="0" borderId="12" xfId="0" applyNumberFormat="1" applyBorder="1"/>
    <xf numFmtId="0" fontId="3" fillId="4" borderId="8" xfId="0" applyFont="1" applyFill="1" applyBorder="1" applyAlignment="1">
      <alignment vertical="top" wrapText="1"/>
    </xf>
    <xf numFmtId="165" fontId="2" fillId="3" borderId="9" xfId="0" applyNumberFormat="1" applyFont="1" applyFill="1" applyBorder="1" applyAlignment="1">
      <alignment horizontal="left" vertical="top" wrapText="1"/>
    </xf>
    <xf numFmtId="165" fontId="2" fillId="3" borderId="1" xfId="0" applyNumberFormat="1" applyFont="1" applyFill="1" applyBorder="1" applyAlignment="1">
      <alignment horizontal="left" vertical="top" wrapText="1"/>
    </xf>
    <xf numFmtId="0" fontId="1" fillId="0" borderId="4" xfId="1" applyBorder="1" applyAlignment="1">
      <alignment vertical="top"/>
    </xf>
    <xf numFmtId="0" fontId="1" fillId="6" borderId="4" xfId="1" applyFill="1" applyBorder="1" applyAlignment="1">
      <alignment vertical="top"/>
    </xf>
    <xf numFmtId="14" fontId="2" fillId="3" borderId="9" xfId="0" applyNumberFormat="1" applyFont="1" applyFill="1" applyBorder="1" applyAlignment="1">
      <alignment horizontal="left" wrapText="1"/>
    </xf>
    <xf numFmtId="0" fontId="2" fillId="3" borderId="10" xfId="0" applyFont="1" applyFill="1" applyBorder="1" applyAlignment="1">
      <alignment horizontal="left" wrapText="1"/>
    </xf>
    <xf numFmtId="0" fontId="1" fillId="0" borderId="4" xfId="1" applyBorder="1" applyAlignment="1">
      <alignment horizontal="left" vertical="top"/>
    </xf>
    <xf numFmtId="14" fontId="2" fillId="3" borderId="1" xfId="0" applyNumberFormat="1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top" wrapText="1"/>
    </xf>
    <xf numFmtId="14" fontId="6" fillId="6" borderId="0" xfId="0" applyNumberFormat="1" applyFont="1" applyFill="1" applyAlignment="1">
      <alignment horizontal="left"/>
    </xf>
    <xf numFmtId="14" fontId="2" fillId="3" borderId="9" xfId="0" applyNumberFormat="1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ealth-infobase.canada.ca/covid-19/epidemiological-summary-covid-19-cases.html" TargetMode="External"/><Relationship Id="rId2" Type="http://schemas.openxmlformats.org/officeDocument/2006/relationships/hyperlink" Target="https://health-infobase.canada.ca/covid-19/epidemiological-summary-covid-19-cases.html" TargetMode="External"/><Relationship Id="rId1" Type="http://schemas.openxmlformats.org/officeDocument/2006/relationships/hyperlink" Target="https://health-infobase.canada.ca/covid-19/epidemiological-summary-covid-19-cases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health-infobase.canada.ca/covid-19/epidemiological-summary-covid-19-case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health-infobase.canada.ca/covid-19/epidemiological-summary-covid-19-cases.html" TargetMode="External"/><Relationship Id="rId7" Type="http://schemas.openxmlformats.org/officeDocument/2006/relationships/hyperlink" Target="https://health-infobase.canada.ca/covid-19/epidemiological-summary-covid-19-cases.html" TargetMode="External"/><Relationship Id="rId2" Type="http://schemas.openxmlformats.org/officeDocument/2006/relationships/hyperlink" Target="https://health-infobase.canada.ca/covid-19/epidemiological-summary-covid-19-cases.html" TargetMode="External"/><Relationship Id="rId1" Type="http://schemas.openxmlformats.org/officeDocument/2006/relationships/hyperlink" Target="https://health-infobase.canada.ca/covid-19/epidemiological-summary-covid-19-cases.html" TargetMode="External"/><Relationship Id="rId6" Type="http://schemas.openxmlformats.org/officeDocument/2006/relationships/hyperlink" Target="https://health-infobase.canada.ca/covid-19/epidemiological-summary-covid-19-cases.html" TargetMode="External"/><Relationship Id="rId5" Type="http://schemas.openxmlformats.org/officeDocument/2006/relationships/hyperlink" Target="https://health-infobase.canada.ca/covid-19/epidemiological-summary-covid-19-cases.html" TargetMode="External"/><Relationship Id="rId4" Type="http://schemas.openxmlformats.org/officeDocument/2006/relationships/hyperlink" Target="https://health-infobase.canada.ca/covid-19/epidemiological-summary-covid-19-cas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FF244-3F0C-40A3-90C2-D0515D6F8069}">
  <dimension ref="A1:AD28"/>
  <sheetViews>
    <sheetView workbookViewId="0">
      <selection sqref="A1:XFD1048576"/>
    </sheetView>
  </sheetViews>
  <sheetFormatPr defaultRowHeight="14.5" x14ac:dyDescent="0.35"/>
  <cols>
    <col min="1" max="1" width="9" bestFit="1" customWidth="1"/>
    <col min="2" max="2" width="7.1796875" bestFit="1" customWidth="1"/>
    <col min="3" max="3" width="13.26953125" bestFit="1" customWidth="1"/>
    <col min="4" max="4" width="13" bestFit="1" customWidth="1"/>
    <col min="5" max="6" width="10.6328125" bestFit="1" customWidth="1"/>
    <col min="7" max="7" width="20.08984375" bestFit="1" customWidth="1"/>
    <col min="8" max="8" width="10.81640625" bestFit="1" customWidth="1"/>
    <col min="10" max="10" width="13.26953125" bestFit="1" customWidth="1"/>
    <col min="11" max="11" width="13" bestFit="1" customWidth="1"/>
    <col min="12" max="12" width="10.6328125" bestFit="1" customWidth="1"/>
    <col min="13" max="13" width="11.6328125" customWidth="1"/>
    <col min="14" max="14" width="18.08984375" customWidth="1"/>
    <col min="15" max="15" width="11.7265625" customWidth="1"/>
    <col min="16" max="16" width="12.08984375" customWidth="1"/>
    <col min="17" max="17" width="13" bestFit="1" customWidth="1"/>
    <col min="18" max="18" width="16.1796875" customWidth="1"/>
    <col min="19" max="19" width="14.08984375" customWidth="1"/>
    <col min="20" max="20" width="17.90625" customWidth="1"/>
    <col min="21" max="21" width="16.6328125" customWidth="1"/>
    <col min="22" max="22" width="17.36328125" customWidth="1"/>
    <col min="23" max="23" width="19.81640625" customWidth="1"/>
    <col min="24" max="24" width="15.90625" customWidth="1"/>
    <col min="25" max="25" width="13.26953125" bestFit="1" customWidth="1"/>
    <col min="26" max="26" width="13" bestFit="1" customWidth="1"/>
    <col min="27" max="28" width="10.6328125" bestFit="1" customWidth="1"/>
    <col min="29" max="29" width="18.26953125" customWidth="1"/>
    <col min="30" max="30" width="15" customWidth="1"/>
  </cols>
  <sheetData>
    <row r="1" spans="1:24" ht="15" thickBot="1" x14ac:dyDescent="0.4">
      <c r="A1" s="39" t="s">
        <v>0</v>
      </c>
      <c r="B1" s="39"/>
      <c r="C1" s="39"/>
      <c r="D1" s="39"/>
      <c r="E1" s="39"/>
      <c r="F1" s="39"/>
      <c r="G1" s="39"/>
      <c r="H1" s="39"/>
    </row>
    <row r="2" spans="1:24" ht="29.5" thickBot="1" x14ac:dyDescent="0.45">
      <c r="A2" s="40">
        <v>44654</v>
      </c>
      <c r="B2" s="41"/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24" ht="15.5" thickTop="1" x14ac:dyDescent="0.4">
      <c r="A3" s="2"/>
      <c r="B3" s="3"/>
      <c r="C3" s="4">
        <v>936665</v>
      </c>
      <c r="D3" s="4">
        <v>51696</v>
      </c>
      <c r="E3" s="4">
        <v>91496</v>
      </c>
      <c r="F3" s="4">
        <v>707126</v>
      </c>
      <c r="G3" s="4">
        <v>210146</v>
      </c>
      <c r="H3" s="4">
        <v>1997129</v>
      </c>
    </row>
    <row r="4" spans="1:24" x14ac:dyDescent="0.35">
      <c r="A4" s="42" t="s">
        <v>1</v>
      </c>
      <c r="B4" s="7" t="s">
        <v>2</v>
      </c>
      <c r="C4" s="8">
        <v>477182</v>
      </c>
      <c r="D4" s="8">
        <v>25302</v>
      </c>
      <c r="E4" s="8">
        <v>44618</v>
      </c>
      <c r="F4" s="8">
        <v>313312</v>
      </c>
      <c r="G4" s="8">
        <v>77620</v>
      </c>
      <c r="H4" s="8">
        <v>938034</v>
      </c>
    </row>
    <row r="5" spans="1:24" x14ac:dyDescent="0.35">
      <c r="A5" s="42"/>
      <c r="B5" s="7" t="s">
        <v>3</v>
      </c>
      <c r="C5" s="8">
        <v>455757</v>
      </c>
      <c r="D5" s="8">
        <v>26317</v>
      </c>
      <c r="E5" s="8">
        <v>46679</v>
      </c>
      <c r="F5" s="8">
        <v>391730</v>
      </c>
      <c r="G5" s="8">
        <v>131873</v>
      </c>
      <c r="H5" s="8">
        <v>1052356</v>
      </c>
    </row>
    <row r="6" spans="1:24" x14ac:dyDescent="0.35">
      <c r="A6" s="43" t="s">
        <v>4</v>
      </c>
      <c r="B6" s="43"/>
      <c r="C6" s="8">
        <v>50193</v>
      </c>
      <c r="D6" s="8">
        <v>3258</v>
      </c>
      <c r="E6" s="8">
        <v>4673</v>
      </c>
      <c r="F6" s="8">
        <v>16862</v>
      </c>
      <c r="G6" s="8">
        <v>8670</v>
      </c>
      <c r="H6" s="8">
        <v>83656</v>
      </c>
    </row>
    <row r="7" spans="1:24" x14ac:dyDescent="0.35">
      <c r="A7" s="43" t="s">
        <v>5</v>
      </c>
      <c r="B7" s="43"/>
      <c r="C7" s="8">
        <v>9465</v>
      </c>
      <c r="D7" s="8">
        <v>782</v>
      </c>
      <c r="E7" s="8">
        <v>872</v>
      </c>
      <c r="F7" s="8">
        <v>2711</v>
      </c>
      <c r="G7" s="8">
        <v>1700</v>
      </c>
      <c r="H7" s="8">
        <v>15530</v>
      </c>
    </row>
    <row r="8" spans="1:24" x14ac:dyDescent="0.35">
      <c r="A8" s="9"/>
      <c r="B8" s="9"/>
      <c r="C8" s="10"/>
      <c r="D8" s="10"/>
      <c r="E8" s="10"/>
      <c r="F8" s="10"/>
      <c r="G8" s="10"/>
      <c r="H8" s="10"/>
      <c r="J8" s="12" t="s">
        <v>12</v>
      </c>
      <c r="L8" s="11"/>
      <c r="R8" s="24" t="s">
        <v>23</v>
      </c>
      <c r="S8" s="25" t="s">
        <v>12</v>
      </c>
      <c r="T8" s="23"/>
      <c r="U8" s="23"/>
      <c r="V8" s="23"/>
      <c r="W8" s="23"/>
      <c r="X8" s="23"/>
    </row>
    <row r="9" spans="1:24" ht="44.5" thickBot="1" x14ac:dyDescent="0.45">
      <c r="A9" s="37">
        <v>44661</v>
      </c>
      <c r="B9" s="38"/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J9" s="20" t="s">
        <v>6</v>
      </c>
      <c r="K9" s="20" t="s">
        <v>7</v>
      </c>
      <c r="L9" s="20" t="s">
        <v>8</v>
      </c>
      <c r="M9" s="20" t="s">
        <v>9</v>
      </c>
      <c r="N9" s="20" t="s">
        <v>10</v>
      </c>
      <c r="O9" s="20" t="s">
        <v>11</v>
      </c>
      <c r="P9" s="19" t="s">
        <v>14</v>
      </c>
      <c r="R9" s="23"/>
      <c r="S9" s="16" t="s">
        <v>15</v>
      </c>
      <c r="T9" s="16" t="s">
        <v>16</v>
      </c>
      <c r="U9" s="16" t="s">
        <v>17</v>
      </c>
      <c r="V9" s="16" t="s">
        <v>18</v>
      </c>
      <c r="W9" s="16" t="s">
        <v>19</v>
      </c>
      <c r="X9" s="16" t="s">
        <v>20</v>
      </c>
    </row>
    <row r="10" spans="1:24" ht="27" customHeight="1" thickTop="1" x14ac:dyDescent="0.4">
      <c r="A10" s="2"/>
      <c r="B10" s="3"/>
      <c r="C10" s="4">
        <v>941467</v>
      </c>
      <c r="D10" s="4">
        <v>51730</v>
      </c>
      <c r="E10" s="4">
        <v>92025</v>
      </c>
      <c r="F10" s="4">
        <v>715700</v>
      </c>
      <c r="G10" s="4">
        <v>230639</v>
      </c>
      <c r="H10" s="4">
        <v>2031561</v>
      </c>
      <c r="J10" s="5">
        <f t="shared" ref="J10:O14" si="0">C10-C3</f>
        <v>4802</v>
      </c>
      <c r="K10" s="5">
        <f t="shared" si="0"/>
        <v>34</v>
      </c>
      <c r="L10" s="5">
        <f t="shared" si="0"/>
        <v>529</v>
      </c>
      <c r="M10" s="5">
        <f t="shared" si="0"/>
        <v>8574</v>
      </c>
      <c r="N10" s="5">
        <f t="shared" si="0"/>
        <v>20493</v>
      </c>
      <c r="O10" s="5">
        <f t="shared" si="0"/>
        <v>34432</v>
      </c>
      <c r="P10" s="5">
        <f>SUM(L10:N10)</f>
        <v>29596</v>
      </c>
      <c r="R10" s="23"/>
      <c r="S10" s="19" t="s">
        <v>6</v>
      </c>
      <c r="T10" s="19" t="s">
        <v>7</v>
      </c>
      <c r="U10" s="19" t="s">
        <v>8</v>
      </c>
      <c r="V10" s="19" t="s">
        <v>9</v>
      </c>
      <c r="W10" s="19" t="s">
        <v>10</v>
      </c>
      <c r="X10" s="19" t="s">
        <v>14</v>
      </c>
    </row>
    <row r="11" spans="1:24" x14ac:dyDescent="0.35">
      <c r="A11" s="42" t="s">
        <v>1</v>
      </c>
      <c r="B11" s="7" t="s">
        <v>2</v>
      </c>
      <c r="C11" s="8">
        <v>477182</v>
      </c>
      <c r="D11" s="8">
        <v>25302</v>
      </c>
      <c r="E11" s="8">
        <v>44618</v>
      </c>
      <c r="F11" s="8">
        <v>313312</v>
      </c>
      <c r="G11" s="8">
        <v>77620</v>
      </c>
      <c r="H11" s="8">
        <v>938034</v>
      </c>
      <c r="J11" s="5">
        <f>C11-C4</f>
        <v>0</v>
      </c>
      <c r="K11" s="5">
        <f t="shared" si="0"/>
        <v>0</v>
      </c>
      <c r="L11" s="5">
        <f t="shared" si="0"/>
        <v>0</v>
      </c>
      <c r="M11" s="5">
        <f t="shared" si="0"/>
        <v>0</v>
      </c>
      <c r="N11" s="5">
        <f t="shared" si="0"/>
        <v>0</v>
      </c>
      <c r="O11" s="5">
        <f t="shared" si="0"/>
        <v>0</v>
      </c>
      <c r="P11" s="5">
        <f>SUM(L11:N11)</f>
        <v>0</v>
      </c>
      <c r="R11" s="21" t="s">
        <v>4</v>
      </c>
      <c r="S11" s="26">
        <f>J13/$O$13</f>
        <v>0.16635630043451272</v>
      </c>
      <c r="T11" s="26">
        <f t="shared" ref="T11:W11" si="1">K13/$O$13</f>
        <v>3.1036623215394167E-3</v>
      </c>
      <c r="U11" s="26">
        <f t="shared" si="1"/>
        <v>2.4829298572315334E-2</v>
      </c>
      <c r="V11" s="26">
        <f t="shared" si="1"/>
        <v>0.21415270018621974</v>
      </c>
      <c r="W11" s="26">
        <f t="shared" si="1"/>
        <v>0.59155803848541277</v>
      </c>
      <c r="X11" s="26">
        <f>P13/$O$13</f>
        <v>0.83054003724394787</v>
      </c>
    </row>
    <row r="12" spans="1:24" x14ac:dyDescent="0.35">
      <c r="A12" s="42"/>
      <c r="B12" s="7" t="s">
        <v>3</v>
      </c>
      <c r="C12" s="8">
        <v>455757</v>
      </c>
      <c r="D12" s="8">
        <v>26317</v>
      </c>
      <c r="E12" s="8">
        <v>46679</v>
      </c>
      <c r="F12" s="8">
        <v>391730</v>
      </c>
      <c r="G12" s="8">
        <v>131873</v>
      </c>
      <c r="H12" s="8">
        <v>1052356</v>
      </c>
      <c r="J12" s="5">
        <f>C12-C5</f>
        <v>0</v>
      </c>
      <c r="K12" s="5">
        <f t="shared" si="0"/>
        <v>0</v>
      </c>
      <c r="L12" s="5">
        <f t="shared" si="0"/>
        <v>0</v>
      </c>
      <c r="M12" s="5">
        <f t="shared" si="0"/>
        <v>0</v>
      </c>
      <c r="N12" s="5">
        <f t="shared" si="0"/>
        <v>0</v>
      </c>
      <c r="O12" s="5">
        <f t="shared" si="0"/>
        <v>0</v>
      </c>
      <c r="P12" s="5">
        <f>SUM(L12:N12)</f>
        <v>0</v>
      </c>
      <c r="R12" s="21" t="s">
        <v>5</v>
      </c>
      <c r="S12" s="26">
        <f>J14/$O$14</f>
        <v>0.18775510204081633</v>
      </c>
      <c r="T12" s="26">
        <f>K14/$O$14</f>
        <v>4.0816326530612249E-3</v>
      </c>
      <c r="U12" s="26">
        <f>L14/$O$14</f>
        <v>1.6326530612244899E-2</v>
      </c>
      <c r="V12" s="26">
        <f>M14/$O$14</f>
        <v>0.24081632653061225</v>
      </c>
      <c r="W12" s="26">
        <f>N14/$O$14</f>
        <v>0.55102040816326525</v>
      </c>
      <c r="X12" s="26">
        <f>P14/$O$14</f>
        <v>0.80816326530612248</v>
      </c>
    </row>
    <row r="13" spans="1:24" x14ac:dyDescent="0.35">
      <c r="A13" s="43" t="s">
        <v>4</v>
      </c>
      <c r="B13" s="43"/>
      <c r="C13" s="8">
        <v>50461</v>
      </c>
      <c r="D13" s="8">
        <v>3263</v>
      </c>
      <c r="E13" s="8">
        <v>4713</v>
      </c>
      <c r="F13" s="8">
        <v>17207</v>
      </c>
      <c r="G13" s="8">
        <v>9623</v>
      </c>
      <c r="H13" s="8">
        <v>85267</v>
      </c>
      <c r="J13" s="5">
        <f>C13-C6</f>
        <v>268</v>
      </c>
      <c r="K13" s="5">
        <f t="shared" si="0"/>
        <v>5</v>
      </c>
      <c r="L13" s="5">
        <f t="shared" si="0"/>
        <v>40</v>
      </c>
      <c r="M13" s="5">
        <f t="shared" si="0"/>
        <v>345</v>
      </c>
      <c r="N13" s="5">
        <f t="shared" si="0"/>
        <v>953</v>
      </c>
      <c r="O13" s="5">
        <f t="shared" si="0"/>
        <v>1611</v>
      </c>
      <c r="P13" s="5">
        <f>SUM(L13:N13)</f>
        <v>1338</v>
      </c>
      <c r="R13" s="27" t="s">
        <v>0</v>
      </c>
      <c r="S13" s="23"/>
      <c r="T13" s="23"/>
      <c r="U13" s="23"/>
      <c r="V13" s="23"/>
      <c r="W13" s="23"/>
      <c r="X13" s="23"/>
    </row>
    <row r="14" spans="1:24" x14ac:dyDescent="0.35">
      <c r="A14" s="43" t="s">
        <v>5</v>
      </c>
      <c r="B14" s="43"/>
      <c r="C14" s="8">
        <v>9511</v>
      </c>
      <c r="D14" s="8">
        <v>783</v>
      </c>
      <c r="E14" s="8">
        <v>876</v>
      </c>
      <c r="F14" s="8">
        <v>2770</v>
      </c>
      <c r="G14" s="8">
        <v>1835</v>
      </c>
      <c r="H14" s="8">
        <v>15775</v>
      </c>
      <c r="J14" s="5">
        <f>C14-C7</f>
        <v>46</v>
      </c>
      <c r="K14" s="5">
        <f t="shared" si="0"/>
        <v>1</v>
      </c>
      <c r="L14" s="5">
        <f t="shared" si="0"/>
        <v>4</v>
      </c>
      <c r="M14" s="5">
        <f t="shared" si="0"/>
        <v>59</v>
      </c>
      <c r="N14" s="5">
        <f t="shared" si="0"/>
        <v>135</v>
      </c>
      <c r="O14" s="5">
        <f t="shared" si="0"/>
        <v>245</v>
      </c>
      <c r="P14" s="5">
        <f>SUM(L14:N14)</f>
        <v>198</v>
      </c>
    </row>
    <row r="15" spans="1:24" x14ac:dyDescent="0.35">
      <c r="A15" s="9"/>
      <c r="B15" s="9"/>
      <c r="C15" s="10"/>
      <c r="D15" s="10"/>
      <c r="E15" s="10"/>
      <c r="F15" s="10"/>
      <c r="G15" s="10"/>
      <c r="H15" s="10"/>
      <c r="J15" s="12" t="s">
        <v>13</v>
      </c>
      <c r="K15" s="5"/>
      <c r="L15" s="5"/>
      <c r="M15" s="5"/>
      <c r="N15" s="5"/>
      <c r="O15" s="5"/>
      <c r="R15" s="24" t="s">
        <v>23</v>
      </c>
      <c r="S15" s="25" t="s">
        <v>13</v>
      </c>
      <c r="T15" s="23"/>
      <c r="U15" s="23"/>
      <c r="V15" s="23"/>
      <c r="W15" s="23"/>
      <c r="X15" s="23"/>
    </row>
    <row r="16" spans="1:24" ht="44.5" thickBot="1" x14ac:dyDescent="0.45">
      <c r="A16" s="37">
        <v>44668</v>
      </c>
      <c r="B16" s="38"/>
      <c r="C16" s="6" t="s">
        <v>6</v>
      </c>
      <c r="D16" s="6" t="s">
        <v>7</v>
      </c>
      <c r="E16" s="6" t="s">
        <v>8</v>
      </c>
      <c r="F16" s="6" t="s">
        <v>9</v>
      </c>
      <c r="G16" s="6" t="s">
        <v>10</v>
      </c>
      <c r="H16" s="6" t="s">
        <v>11</v>
      </c>
      <c r="J16" s="20" t="s">
        <v>6</v>
      </c>
      <c r="K16" s="20" t="s">
        <v>7</v>
      </c>
      <c r="L16" s="20" t="s">
        <v>8</v>
      </c>
      <c r="M16" s="20" t="s">
        <v>9</v>
      </c>
      <c r="N16" s="20" t="s">
        <v>10</v>
      </c>
      <c r="O16" s="20" t="s">
        <v>11</v>
      </c>
      <c r="P16" s="19" t="s">
        <v>14</v>
      </c>
      <c r="R16" s="23"/>
      <c r="S16" s="16" t="s">
        <v>15</v>
      </c>
      <c r="T16" s="16" t="s">
        <v>16</v>
      </c>
      <c r="U16" s="16" t="s">
        <v>17</v>
      </c>
      <c r="V16" s="16" t="s">
        <v>18</v>
      </c>
      <c r="W16" s="16" t="s">
        <v>19</v>
      </c>
      <c r="X16" s="16" t="s">
        <v>20</v>
      </c>
    </row>
    <row r="17" spans="1:30" ht="30" customHeight="1" thickTop="1" x14ac:dyDescent="0.4">
      <c r="A17" s="2"/>
      <c r="B17" s="3"/>
      <c r="C17" s="4">
        <v>945183</v>
      </c>
      <c r="D17" s="4">
        <v>51758</v>
      </c>
      <c r="E17" s="4">
        <v>92518</v>
      </c>
      <c r="F17" s="4">
        <v>723415</v>
      </c>
      <c r="G17" s="4">
        <v>250951</v>
      </c>
      <c r="H17" s="4">
        <v>2063825</v>
      </c>
      <c r="J17" s="5">
        <f t="shared" ref="J17:O18" si="2">C17-C10</f>
        <v>3716</v>
      </c>
      <c r="K17" s="5">
        <f t="shared" si="2"/>
        <v>28</v>
      </c>
      <c r="L17" s="5">
        <f t="shared" si="2"/>
        <v>493</v>
      </c>
      <c r="M17" s="5">
        <f t="shared" si="2"/>
        <v>7715</v>
      </c>
      <c r="N17" s="5">
        <f t="shared" si="2"/>
        <v>20312</v>
      </c>
      <c r="O17" s="5">
        <f t="shared" si="2"/>
        <v>32264</v>
      </c>
      <c r="P17" s="5">
        <f>SUM(L17:N17)</f>
        <v>28520</v>
      </c>
      <c r="R17" s="23"/>
      <c r="S17" s="19" t="s">
        <v>6</v>
      </c>
      <c r="T17" s="19" t="s">
        <v>7</v>
      </c>
      <c r="U17" s="19" t="s">
        <v>8</v>
      </c>
      <c r="V17" s="19" t="s">
        <v>9</v>
      </c>
      <c r="W17" s="19" t="s">
        <v>10</v>
      </c>
      <c r="X17" s="19" t="s">
        <v>14</v>
      </c>
    </row>
    <row r="18" spans="1:30" x14ac:dyDescent="0.35">
      <c r="A18" s="42" t="s">
        <v>1</v>
      </c>
      <c r="B18" s="7" t="s">
        <v>2</v>
      </c>
      <c r="C18" s="8">
        <v>481023</v>
      </c>
      <c r="D18" s="8">
        <v>25338</v>
      </c>
      <c r="E18" s="8">
        <v>45126</v>
      </c>
      <c r="F18" s="8">
        <v>319680</v>
      </c>
      <c r="G18" s="8">
        <v>92697</v>
      </c>
      <c r="H18" s="8">
        <v>963864</v>
      </c>
      <c r="J18" s="5">
        <f>C18-C11</f>
        <v>3841</v>
      </c>
      <c r="K18" s="5">
        <f t="shared" si="2"/>
        <v>36</v>
      </c>
      <c r="L18" s="5">
        <f t="shared" si="2"/>
        <v>508</v>
      </c>
      <c r="M18" s="5">
        <f t="shared" si="2"/>
        <v>6368</v>
      </c>
      <c r="N18" s="5">
        <f t="shared" si="2"/>
        <v>15077</v>
      </c>
      <c r="O18" s="5">
        <f t="shared" si="2"/>
        <v>25830</v>
      </c>
      <c r="P18" s="5">
        <f>SUM(L18:N18)</f>
        <v>21953</v>
      </c>
      <c r="R18" s="21" t="s">
        <v>4</v>
      </c>
      <c r="S18" s="26">
        <f>J20/$O$20</f>
        <v>0.1895368782161235</v>
      </c>
      <c r="T18" s="26">
        <f t="shared" ref="T18:W18" si="3">K20/$O$20</f>
        <v>4.288164665523156E-4</v>
      </c>
      <c r="U18" s="26">
        <f t="shared" si="3"/>
        <v>2.7015437392795882E-2</v>
      </c>
      <c r="V18" s="26">
        <f t="shared" si="3"/>
        <v>0.25214408233276159</v>
      </c>
      <c r="W18" s="26">
        <f t="shared" si="3"/>
        <v>0.53087478559176671</v>
      </c>
      <c r="X18" s="26">
        <f>P20/$O$20</f>
        <v>0.81003430531732423</v>
      </c>
    </row>
    <row r="19" spans="1:30" x14ac:dyDescent="0.35">
      <c r="A19" s="42"/>
      <c r="B19" s="7" t="s">
        <v>3</v>
      </c>
      <c r="C19" s="8">
        <v>460310</v>
      </c>
      <c r="D19" s="8">
        <v>26344</v>
      </c>
      <c r="E19" s="8">
        <v>47191</v>
      </c>
      <c r="F19" s="8">
        <v>401674</v>
      </c>
      <c r="G19" s="8">
        <v>157526</v>
      </c>
      <c r="H19" s="8">
        <v>1093045</v>
      </c>
      <c r="J19" s="5">
        <f t="shared" ref="J19:O21" si="4">C19-C12</f>
        <v>4553</v>
      </c>
      <c r="K19" s="5">
        <f t="shared" si="4"/>
        <v>27</v>
      </c>
      <c r="L19" s="5">
        <f t="shared" si="4"/>
        <v>512</v>
      </c>
      <c r="M19" s="5">
        <f t="shared" si="4"/>
        <v>9944</v>
      </c>
      <c r="N19" s="5">
        <f t="shared" si="4"/>
        <v>25653</v>
      </c>
      <c r="O19" s="5">
        <f t="shared" si="4"/>
        <v>40689</v>
      </c>
      <c r="P19" s="5">
        <f>SUM(L19:N19)</f>
        <v>36109</v>
      </c>
      <c r="R19" s="21" t="s">
        <v>5</v>
      </c>
      <c r="S19" s="22">
        <f>J21/$O$21</f>
        <v>4.4052863436123352E-3</v>
      </c>
      <c r="T19" s="22">
        <f t="shared" ref="T19:W19" si="5">K21/$O$21</f>
        <v>-4.4052863436123352E-3</v>
      </c>
      <c r="U19" s="26">
        <f t="shared" si="5"/>
        <v>2.2026431718061675E-2</v>
      </c>
      <c r="V19" s="26">
        <f t="shared" si="5"/>
        <v>0.27312775330396477</v>
      </c>
      <c r="W19" s="26">
        <f t="shared" si="5"/>
        <v>0.70484581497797361</v>
      </c>
      <c r="X19" s="22">
        <f>P21/$O$21</f>
        <v>1</v>
      </c>
    </row>
    <row r="20" spans="1:30" ht="14.5" customHeight="1" x14ac:dyDescent="0.35">
      <c r="A20" s="43" t="s">
        <v>4</v>
      </c>
      <c r="B20" s="43"/>
      <c r="C20" s="8">
        <v>50903</v>
      </c>
      <c r="D20" s="8">
        <v>3264</v>
      </c>
      <c r="E20" s="8">
        <v>4776</v>
      </c>
      <c r="F20" s="8">
        <v>17795</v>
      </c>
      <c r="G20" s="8">
        <v>10861</v>
      </c>
      <c r="H20" s="8">
        <v>87599</v>
      </c>
      <c r="J20" s="5">
        <f t="shared" si="4"/>
        <v>442</v>
      </c>
      <c r="K20" s="5">
        <f t="shared" si="4"/>
        <v>1</v>
      </c>
      <c r="L20" s="5">
        <f t="shared" si="4"/>
        <v>63</v>
      </c>
      <c r="M20" s="5">
        <f t="shared" si="4"/>
        <v>588</v>
      </c>
      <c r="N20" s="5">
        <f t="shared" si="4"/>
        <v>1238</v>
      </c>
      <c r="O20" s="5">
        <f t="shared" si="4"/>
        <v>2332</v>
      </c>
      <c r="P20" s="5">
        <f>SUM(L20:N20)</f>
        <v>1889</v>
      </c>
      <c r="R20" s="27" t="s">
        <v>0</v>
      </c>
      <c r="S20" s="23"/>
      <c r="T20" s="23"/>
      <c r="U20" s="23"/>
      <c r="V20" s="23"/>
      <c r="W20" s="23"/>
      <c r="X20" s="23"/>
      <c r="AD20" s="15"/>
    </row>
    <row r="21" spans="1:30" x14ac:dyDescent="0.35">
      <c r="A21" s="43" t="s">
        <v>5</v>
      </c>
      <c r="B21" s="43"/>
      <c r="C21" s="8">
        <v>9512</v>
      </c>
      <c r="D21" s="8">
        <v>782</v>
      </c>
      <c r="E21" s="8">
        <v>881</v>
      </c>
      <c r="F21" s="8">
        <v>2832</v>
      </c>
      <c r="G21" s="8">
        <v>1995</v>
      </c>
      <c r="H21" s="8">
        <v>16002</v>
      </c>
      <c r="J21" s="5">
        <f t="shared" si="4"/>
        <v>1</v>
      </c>
      <c r="K21" s="5">
        <f t="shared" si="4"/>
        <v>-1</v>
      </c>
      <c r="L21" s="5">
        <f t="shared" si="4"/>
        <v>5</v>
      </c>
      <c r="M21" s="5">
        <f t="shared" si="4"/>
        <v>62</v>
      </c>
      <c r="N21" s="5">
        <f t="shared" si="4"/>
        <v>160</v>
      </c>
      <c r="O21" s="5">
        <f t="shared" si="4"/>
        <v>227</v>
      </c>
      <c r="P21" s="5">
        <f>SUM(L21:N21)</f>
        <v>227</v>
      </c>
    </row>
    <row r="22" spans="1:30" x14ac:dyDescent="0.35">
      <c r="J22" s="12" t="s">
        <v>21</v>
      </c>
      <c r="R22" s="24" t="s">
        <v>23</v>
      </c>
      <c r="S22" s="25" t="s">
        <v>21</v>
      </c>
      <c r="T22" s="23"/>
      <c r="U22" s="23"/>
      <c r="V22" s="23"/>
      <c r="W22" s="23"/>
      <c r="X22" s="23"/>
    </row>
    <row r="23" spans="1:30" ht="44" x14ac:dyDescent="0.4">
      <c r="J23" s="18" t="s">
        <v>6</v>
      </c>
      <c r="K23" s="18" t="s">
        <v>7</v>
      </c>
      <c r="L23" s="18" t="s">
        <v>8</v>
      </c>
      <c r="M23" s="18" t="s">
        <v>9</v>
      </c>
      <c r="N23" s="18" t="s">
        <v>10</v>
      </c>
      <c r="O23" s="18" t="s">
        <v>11</v>
      </c>
      <c r="P23" s="19" t="s">
        <v>14</v>
      </c>
      <c r="Q23" s="17" t="s">
        <v>22</v>
      </c>
      <c r="R23" s="23"/>
      <c r="S23" s="16" t="s">
        <v>15</v>
      </c>
      <c r="T23" s="16" t="s">
        <v>16</v>
      </c>
      <c r="U23" s="16" t="s">
        <v>17</v>
      </c>
      <c r="V23" s="16" t="s">
        <v>18</v>
      </c>
      <c r="W23" s="16" t="s">
        <v>19</v>
      </c>
      <c r="X23" s="16" t="s">
        <v>20</v>
      </c>
    </row>
    <row r="24" spans="1:30" ht="29.5" customHeight="1" x14ac:dyDescent="0.35">
      <c r="J24" s="5">
        <f t="shared" ref="J24:O28" si="6">J17+J10</f>
        <v>8518</v>
      </c>
      <c r="K24" s="5">
        <f t="shared" si="6"/>
        <v>62</v>
      </c>
      <c r="L24" s="5">
        <f t="shared" si="6"/>
        <v>1022</v>
      </c>
      <c r="M24" s="5">
        <f t="shared" si="6"/>
        <v>16289</v>
      </c>
      <c r="N24" s="5">
        <f t="shared" si="6"/>
        <v>40805</v>
      </c>
      <c r="O24" s="5">
        <f t="shared" si="6"/>
        <v>66696</v>
      </c>
      <c r="P24" s="5">
        <f>SUM(L17:N17)+SUM(L10:N10)</f>
        <v>58116</v>
      </c>
      <c r="Q24" s="5">
        <f>SUM(L24:N24)</f>
        <v>58116</v>
      </c>
      <c r="R24" s="23"/>
      <c r="S24" s="19" t="s">
        <v>6</v>
      </c>
      <c r="T24" s="19" t="s">
        <v>7</v>
      </c>
      <c r="U24" s="19" t="s">
        <v>8</v>
      </c>
      <c r="V24" s="19" t="s">
        <v>9</v>
      </c>
      <c r="W24" s="19" t="s">
        <v>10</v>
      </c>
      <c r="X24" s="19" t="s">
        <v>14</v>
      </c>
    </row>
    <row r="25" spans="1:30" x14ac:dyDescent="0.35">
      <c r="J25" s="5">
        <f t="shared" si="6"/>
        <v>3841</v>
      </c>
      <c r="K25" s="5">
        <f t="shared" si="6"/>
        <v>36</v>
      </c>
      <c r="L25" s="5">
        <f t="shared" si="6"/>
        <v>508</v>
      </c>
      <c r="M25" s="5">
        <f t="shared" si="6"/>
        <v>6368</v>
      </c>
      <c r="N25" s="5">
        <f t="shared" si="6"/>
        <v>15077</v>
      </c>
      <c r="O25" s="5">
        <f t="shared" si="6"/>
        <v>25830</v>
      </c>
      <c r="P25" s="5">
        <f t="shared" ref="P25:P28" si="7">SUM(L18:N18)+SUM(L11:N11)</f>
        <v>21953</v>
      </c>
      <c r="Q25" s="5">
        <f>SUM(L25:N25)</f>
        <v>21953</v>
      </c>
      <c r="R25" s="24" t="s">
        <v>4</v>
      </c>
      <c r="S25" s="26">
        <f>J27/$O$27</f>
        <v>0.18006593963986811</v>
      </c>
      <c r="T25" s="26">
        <f>K27/$O$27</f>
        <v>1.5216839969566321E-3</v>
      </c>
      <c r="U25" s="26">
        <f>L27/$O$27</f>
        <v>2.6122241947755517E-2</v>
      </c>
      <c r="V25" s="26">
        <f>M27/$O$27</f>
        <v>0.23662186152675627</v>
      </c>
      <c r="W25" s="26">
        <f>N27/$O$27</f>
        <v>0.55566827288866349</v>
      </c>
      <c r="X25" s="26">
        <f>P27/$O$27</f>
        <v>0.81841237636317521</v>
      </c>
    </row>
    <row r="26" spans="1:30" x14ac:dyDescent="0.35">
      <c r="J26" s="5">
        <f t="shared" si="6"/>
        <v>4553</v>
      </c>
      <c r="K26" s="5">
        <f t="shared" si="6"/>
        <v>27</v>
      </c>
      <c r="L26" s="5">
        <f t="shared" si="6"/>
        <v>512</v>
      </c>
      <c r="M26" s="5">
        <f t="shared" si="6"/>
        <v>9944</v>
      </c>
      <c r="N26" s="5">
        <f t="shared" si="6"/>
        <v>25653</v>
      </c>
      <c r="O26" s="5">
        <f t="shared" si="6"/>
        <v>40689</v>
      </c>
      <c r="P26" s="5">
        <f t="shared" si="7"/>
        <v>36109</v>
      </c>
      <c r="Q26" s="5">
        <f>SUM(L26:N26)</f>
        <v>36109</v>
      </c>
      <c r="R26" s="24" t="s">
        <v>5</v>
      </c>
      <c r="S26" s="26">
        <f>J28/$O$28</f>
        <v>9.9576271186440676E-2</v>
      </c>
      <c r="T26" s="26">
        <f>K28/$O$28</f>
        <v>0</v>
      </c>
      <c r="U26" s="26">
        <f>L28/$O$28</f>
        <v>1.9067796610169493E-2</v>
      </c>
      <c r="V26" s="26">
        <f>M28/$O$28</f>
        <v>0.25635593220338981</v>
      </c>
      <c r="W26" s="26">
        <f>N28/$O$28</f>
        <v>0.625</v>
      </c>
      <c r="X26" s="26">
        <f>P28/$O$28</f>
        <v>0.90042372881355937</v>
      </c>
    </row>
    <row r="27" spans="1:30" x14ac:dyDescent="0.35">
      <c r="J27" s="5">
        <f t="shared" si="6"/>
        <v>710</v>
      </c>
      <c r="K27" s="5">
        <f t="shared" si="6"/>
        <v>6</v>
      </c>
      <c r="L27" s="5">
        <f t="shared" si="6"/>
        <v>103</v>
      </c>
      <c r="M27" s="5">
        <f t="shared" si="6"/>
        <v>933</v>
      </c>
      <c r="N27" s="5">
        <f t="shared" si="6"/>
        <v>2191</v>
      </c>
      <c r="O27" s="5">
        <f t="shared" si="6"/>
        <v>3943</v>
      </c>
      <c r="P27" s="5">
        <f t="shared" si="7"/>
        <v>3227</v>
      </c>
      <c r="Q27" s="5">
        <f>SUM(L27:N27)</f>
        <v>3227</v>
      </c>
      <c r="R27" s="27" t="s">
        <v>0</v>
      </c>
      <c r="S27" s="23"/>
      <c r="T27" s="23"/>
      <c r="U27" s="23"/>
      <c r="V27" s="23"/>
      <c r="W27" s="23"/>
      <c r="X27" s="23"/>
    </row>
    <row r="28" spans="1:30" x14ac:dyDescent="0.35">
      <c r="J28" s="5">
        <f t="shared" si="6"/>
        <v>47</v>
      </c>
      <c r="K28" s="5">
        <f t="shared" si="6"/>
        <v>0</v>
      </c>
      <c r="L28" s="5">
        <f t="shared" si="6"/>
        <v>9</v>
      </c>
      <c r="M28" s="5">
        <f t="shared" si="6"/>
        <v>121</v>
      </c>
      <c r="N28" s="5">
        <f t="shared" si="6"/>
        <v>295</v>
      </c>
      <c r="O28" s="5">
        <f t="shared" si="6"/>
        <v>472</v>
      </c>
      <c r="P28" s="5">
        <f t="shared" si="7"/>
        <v>425</v>
      </c>
      <c r="Q28" s="5">
        <f>SUM(L28:N28)</f>
        <v>425</v>
      </c>
    </row>
  </sheetData>
  <mergeCells count="13">
    <mergeCell ref="A21:B21"/>
    <mergeCell ref="A11:A12"/>
    <mergeCell ref="A13:B13"/>
    <mergeCell ref="A14:B14"/>
    <mergeCell ref="A16:B16"/>
    <mergeCell ref="A18:A19"/>
    <mergeCell ref="A20:B20"/>
    <mergeCell ref="A9:B9"/>
    <mergeCell ref="A1:H1"/>
    <mergeCell ref="A2:B2"/>
    <mergeCell ref="A4:A5"/>
    <mergeCell ref="A6:B6"/>
    <mergeCell ref="A7:B7"/>
  </mergeCells>
  <hyperlinks>
    <hyperlink ref="A1" r:id="rId1" xr:uid="{AA26E99C-3A29-4BAB-8C3D-CD2FAEF35998}"/>
    <hyperlink ref="R20" r:id="rId2" xr:uid="{AB0C60AC-5EAC-4B3F-98C8-2F6DBAFEBB70}"/>
    <hyperlink ref="R13" r:id="rId3" xr:uid="{B3DFED27-1D22-4083-9DDC-B39B1C407B37}"/>
    <hyperlink ref="R27" r:id="rId4" xr:uid="{F8502830-D2FC-4E77-9700-ABDBEA2CD334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BA31C-E9D3-426D-923E-0588C8B650C4}">
  <dimension ref="A1:AE47"/>
  <sheetViews>
    <sheetView tabSelected="1" workbookViewId="0">
      <selection activeCell="M1" sqref="M1"/>
    </sheetView>
  </sheetViews>
  <sheetFormatPr defaultRowHeight="14.5" x14ac:dyDescent="0.35"/>
  <cols>
    <col min="1" max="1" width="9" bestFit="1" customWidth="1"/>
    <col min="2" max="2" width="7.1796875" bestFit="1" customWidth="1"/>
    <col min="3" max="3" width="13.26953125" bestFit="1" customWidth="1"/>
    <col min="4" max="4" width="13" bestFit="1" customWidth="1"/>
    <col min="5" max="6" width="10.6328125" bestFit="1" customWidth="1"/>
    <col min="7" max="7" width="20.08984375" bestFit="1" customWidth="1"/>
    <col min="8" max="9" width="10.81640625" bestFit="1" customWidth="1"/>
    <col min="11" max="11" width="13.26953125" bestFit="1" customWidth="1"/>
    <col min="12" max="12" width="13" bestFit="1" customWidth="1"/>
    <col min="13" max="13" width="16.90625" customWidth="1"/>
    <col min="14" max="14" width="15.7265625" bestFit="1" customWidth="1"/>
    <col min="15" max="16" width="16.26953125" bestFit="1" customWidth="1"/>
    <col min="17" max="17" width="17.54296875" bestFit="1" customWidth="1"/>
    <col min="18" max="18" width="20.08984375" bestFit="1" customWidth="1"/>
    <col min="19" max="19" width="18.81640625" bestFit="1" customWidth="1"/>
    <col min="20" max="20" width="14.08984375" customWidth="1"/>
    <col min="21" max="21" width="17.90625" customWidth="1"/>
    <col min="22" max="22" width="16.6328125" customWidth="1"/>
    <col min="23" max="23" width="17.36328125" customWidth="1"/>
    <col min="24" max="24" width="19.81640625" customWidth="1"/>
    <col min="25" max="25" width="15.90625" customWidth="1"/>
    <col min="26" max="26" width="13.26953125" bestFit="1" customWidth="1"/>
    <col min="27" max="27" width="13" bestFit="1" customWidth="1"/>
    <col min="28" max="29" width="10.6328125" bestFit="1" customWidth="1"/>
    <col min="30" max="30" width="18.26953125" customWidth="1"/>
    <col min="31" max="31" width="15" customWidth="1"/>
  </cols>
  <sheetData>
    <row r="1" spans="1:21" ht="15" thickBot="1" x14ac:dyDescent="0.4">
      <c r="A1" s="39" t="s">
        <v>0</v>
      </c>
      <c r="B1" s="39"/>
      <c r="C1" s="39"/>
      <c r="D1" s="39"/>
      <c r="E1" s="39"/>
      <c r="F1" s="39"/>
      <c r="G1" s="39"/>
      <c r="H1" s="39"/>
      <c r="I1" s="39"/>
      <c r="M1" s="27" t="s">
        <v>0</v>
      </c>
      <c r="N1" s="23"/>
      <c r="O1" s="23"/>
      <c r="P1" s="23"/>
      <c r="Q1" s="23"/>
      <c r="R1" s="23"/>
      <c r="S1" s="23"/>
      <c r="T1" s="23"/>
    </row>
    <row r="2" spans="1:21" ht="29.5" thickBot="1" x14ac:dyDescent="0.4">
      <c r="A2" s="48">
        <v>44654</v>
      </c>
      <c r="B2" s="49"/>
      <c r="C2" s="29" t="s">
        <v>6</v>
      </c>
      <c r="D2" s="29" t="s">
        <v>7</v>
      </c>
      <c r="E2" s="29" t="s">
        <v>8</v>
      </c>
      <c r="F2" s="29" t="s">
        <v>9</v>
      </c>
      <c r="G2" s="29" t="s">
        <v>10</v>
      </c>
      <c r="H2" s="19" t="s">
        <v>14</v>
      </c>
      <c r="I2" s="29" t="s">
        <v>11</v>
      </c>
      <c r="M2" s="33">
        <v>44661</v>
      </c>
      <c r="N2" s="28" t="s">
        <v>6</v>
      </c>
      <c r="O2" s="28" t="s">
        <v>7</v>
      </c>
      <c r="P2" s="28" t="s">
        <v>8</v>
      </c>
      <c r="Q2" s="28" t="s">
        <v>9</v>
      </c>
      <c r="R2" s="28" t="s">
        <v>10</v>
      </c>
      <c r="S2" s="19" t="s">
        <v>14</v>
      </c>
      <c r="T2" s="28" t="s">
        <v>11</v>
      </c>
    </row>
    <row r="3" spans="1:21" ht="15" thickTop="1" x14ac:dyDescent="0.35">
      <c r="A3" s="47" t="s">
        <v>4</v>
      </c>
      <c r="B3" s="47"/>
      <c r="C3" s="8">
        <v>50193</v>
      </c>
      <c r="D3" s="8">
        <v>3258</v>
      </c>
      <c r="E3" s="8">
        <v>4673</v>
      </c>
      <c r="F3" s="8">
        <v>16862</v>
      </c>
      <c r="G3" s="8">
        <v>8670</v>
      </c>
      <c r="H3" s="8">
        <f>SUM(E3:G3)</f>
        <v>30205</v>
      </c>
      <c r="I3" s="8">
        <v>83656</v>
      </c>
      <c r="M3" s="32" t="s">
        <v>4</v>
      </c>
      <c r="N3" s="8">
        <v>50461</v>
      </c>
      <c r="O3" s="8">
        <v>3263</v>
      </c>
      <c r="P3" s="8">
        <v>4713</v>
      </c>
      <c r="Q3" s="8">
        <v>17207</v>
      </c>
      <c r="R3" s="8">
        <v>9623</v>
      </c>
      <c r="S3" s="8">
        <f>SUM(P3:R3)</f>
        <v>31543</v>
      </c>
      <c r="T3" s="8">
        <v>85267</v>
      </c>
    </row>
    <row r="4" spans="1:21" x14ac:dyDescent="0.35">
      <c r="A4" s="47" t="s">
        <v>5</v>
      </c>
      <c r="B4" s="47"/>
      <c r="C4" s="8">
        <v>9465</v>
      </c>
      <c r="D4" s="8">
        <v>782</v>
      </c>
      <c r="E4" s="8">
        <v>872</v>
      </c>
      <c r="F4" s="8">
        <v>2711</v>
      </c>
      <c r="G4" s="8">
        <v>1700</v>
      </c>
      <c r="H4" s="8">
        <f>SUM(E4:G4)</f>
        <v>5283</v>
      </c>
      <c r="I4" s="8">
        <v>15530</v>
      </c>
      <c r="M4" s="32" t="s">
        <v>5</v>
      </c>
      <c r="N4" s="8">
        <v>9511</v>
      </c>
      <c r="O4" s="8">
        <v>783</v>
      </c>
      <c r="P4" s="8">
        <v>876</v>
      </c>
      <c r="Q4" s="8">
        <v>2770</v>
      </c>
      <c r="R4" s="8">
        <v>1835</v>
      </c>
      <c r="S4" s="8">
        <f>SUM(P4:R4)</f>
        <v>5481</v>
      </c>
      <c r="T4" s="8">
        <v>15775</v>
      </c>
    </row>
    <row r="5" spans="1:21" x14ac:dyDescent="0.35">
      <c r="A5" s="9"/>
      <c r="B5" s="9"/>
      <c r="C5" s="10"/>
      <c r="D5" s="10"/>
      <c r="E5" s="10"/>
      <c r="F5" s="10"/>
      <c r="G5" s="10"/>
      <c r="H5" s="10"/>
      <c r="I5" s="10"/>
      <c r="M5" s="23"/>
      <c r="N5" s="23"/>
      <c r="O5" s="23"/>
      <c r="P5" s="23"/>
      <c r="Q5" s="23"/>
      <c r="R5" s="23"/>
      <c r="S5" s="23"/>
      <c r="T5" s="23"/>
    </row>
    <row r="6" spans="1:21" ht="32" customHeight="1" thickBot="1" x14ac:dyDescent="0.4">
      <c r="A6" s="45">
        <v>44661</v>
      </c>
      <c r="B6" s="46"/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19" t="s">
        <v>14</v>
      </c>
      <c r="I6" s="28" t="s">
        <v>11</v>
      </c>
      <c r="M6" s="33">
        <v>44668</v>
      </c>
      <c r="N6" s="28" t="s">
        <v>6</v>
      </c>
      <c r="O6" s="28" t="s">
        <v>7</v>
      </c>
      <c r="P6" s="28" t="s">
        <v>8</v>
      </c>
      <c r="Q6" s="28" t="s">
        <v>9</v>
      </c>
      <c r="R6" s="28" t="s">
        <v>10</v>
      </c>
      <c r="S6" s="19" t="s">
        <v>14</v>
      </c>
      <c r="T6" s="28" t="s">
        <v>11</v>
      </c>
    </row>
    <row r="7" spans="1:21" ht="15" thickTop="1" x14ac:dyDescent="0.35">
      <c r="A7" s="47" t="s">
        <v>4</v>
      </c>
      <c r="B7" s="47"/>
      <c r="C7" s="8">
        <v>50461</v>
      </c>
      <c r="D7" s="8">
        <v>3263</v>
      </c>
      <c r="E7" s="8">
        <v>4713</v>
      </c>
      <c r="F7" s="8">
        <v>17207</v>
      </c>
      <c r="G7" s="8">
        <v>9623</v>
      </c>
      <c r="H7" s="8">
        <f>SUM(E7:G7)</f>
        <v>31543</v>
      </c>
      <c r="I7" s="8">
        <v>85267</v>
      </c>
      <c r="M7" s="32" t="s">
        <v>4</v>
      </c>
      <c r="N7" s="8">
        <v>50903</v>
      </c>
      <c r="O7" s="8">
        <v>3264</v>
      </c>
      <c r="P7" s="8">
        <v>4776</v>
      </c>
      <c r="Q7" s="8">
        <v>17795</v>
      </c>
      <c r="R7" s="8">
        <v>10861</v>
      </c>
      <c r="S7" s="8">
        <f>SUM(P7:R7)</f>
        <v>33432</v>
      </c>
      <c r="T7" s="8">
        <v>87599</v>
      </c>
    </row>
    <row r="8" spans="1:21" ht="18" customHeight="1" x14ac:dyDescent="0.35">
      <c r="A8" s="47" t="s">
        <v>5</v>
      </c>
      <c r="B8" s="47"/>
      <c r="C8" s="8">
        <v>9511</v>
      </c>
      <c r="D8" s="8">
        <v>783</v>
      </c>
      <c r="E8" s="8">
        <v>876</v>
      </c>
      <c r="F8" s="8">
        <v>2770</v>
      </c>
      <c r="G8" s="8">
        <v>1835</v>
      </c>
      <c r="H8" s="8">
        <f>SUM(E8:G8)</f>
        <v>5481</v>
      </c>
      <c r="I8" s="8">
        <v>15775</v>
      </c>
      <c r="M8" s="32" t="s">
        <v>5</v>
      </c>
      <c r="N8" s="8">
        <v>9512</v>
      </c>
      <c r="O8" s="8">
        <v>782</v>
      </c>
      <c r="P8" s="8">
        <v>881</v>
      </c>
      <c r="Q8" s="8">
        <v>2832</v>
      </c>
      <c r="R8" s="8">
        <v>1995</v>
      </c>
      <c r="S8" s="8">
        <f>SUM(P8:R8)</f>
        <v>5708</v>
      </c>
      <c r="T8" s="8">
        <v>16002</v>
      </c>
    </row>
    <row r="9" spans="1:21" x14ac:dyDescent="0.35">
      <c r="C9" s="12" t="s">
        <v>12</v>
      </c>
      <c r="H9" s="10"/>
      <c r="I9" s="10"/>
      <c r="K9" s="14"/>
      <c r="M9" s="23"/>
      <c r="N9" s="23"/>
      <c r="O9" s="23"/>
      <c r="P9" s="23"/>
      <c r="Q9" s="23"/>
      <c r="R9" s="23"/>
      <c r="S9" s="23"/>
      <c r="T9" s="23"/>
    </row>
    <row r="10" spans="1:21" ht="18" customHeight="1" x14ac:dyDescent="0.35">
      <c r="C10" s="20" t="s">
        <v>6</v>
      </c>
      <c r="D10" s="20" t="s">
        <v>7</v>
      </c>
      <c r="E10" s="20" t="s">
        <v>8</v>
      </c>
      <c r="F10" s="20" t="s">
        <v>9</v>
      </c>
      <c r="G10" s="20" t="s">
        <v>10</v>
      </c>
      <c r="H10" s="19" t="s">
        <v>14</v>
      </c>
      <c r="I10" s="20" t="s">
        <v>11</v>
      </c>
      <c r="K10" s="14"/>
      <c r="M10" s="23"/>
      <c r="N10" s="24" t="s">
        <v>13</v>
      </c>
      <c r="O10" s="24"/>
      <c r="P10" s="24"/>
      <c r="Q10" s="24"/>
      <c r="R10" s="24"/>
      <c r="S10" s="23"/>
      <c r="T10" s="23"/>
    </row>
    <row r="11" spans="1:21" ht="29.5" customHeight="1" x14ac:dyDescent="0.4">
      <c r="C11" s="5">
        <f t="shared" ref="C11:G12" si="0">C7-C3</f>
        <v>268</v>
      </c>
      <c r="D11" s="5">
        <f t="shared" si="0"/>
        <v>5</v>
      </c>
      <c r="E11" s="5">
        <f t="shared" si="0"/>
        <v>40</v>
      </c>
      <c r="F11" s="5">
        <f t="shared" si="0"/>
        <v>345</v>
      </c>
      <c r="G11" s="5">
        <f t="shared" si="0"/>
        <v>953</v>
      </c>
      <c r="H11" s="5">
        <f>SUM(E11:G11)</f>
        <v>1338</v>
      </c>
      <c r="I11" s="5">
        <f>I7-I3</f>
        <v>1611</v>
      </c>
      <c r="K11" s="14"/>
      <c r="M11" s="23"/>
      <c r="N11" s="20" t="s">
        <v>6</v>
      </c>
      <c r="O11" s="20" t="s">
        <v>7</v>
      </c>
      <c r="P11" s="20" t="s">
        <v>8</v>
      </c>
      <c r="Q11" s="20" t="s">
        <v>9</v>
      </c>
      <c r="R11" s="20" t="s">
        <v>10</v>
      </c>
      <c r="S11" s="19" t="s">
        <v>14</v>
      </c>
      <c r="T11" s="20" t="s">
        <v>11</v>
      </c>
      <c r="U11" s="17" t="s">
        <v>22</v>
      </c>
    </row>
    <row r="12" spans="1:21" x14ac:dyDescent="0.35">
      <c r="C12" s="5">
        <f t="shared" si="0"/>
        <v>46</v>
      </c>
      <c r="D12" s="5">
        <f t="shared" si="0"/>
        <v>1</v>
      </c>
      <c r="E12" s="5">
        <f t="shared" si="0"/>
        <v>4</v>
      </c>
      <c r="F12" s="5">
        <f t="shared" si="0"/>
        <v>59</v>
      </c>
      <c r="G12" s="5">
        <f t="shared" si="0"/>
        <v>135</v>
      </c>
      <c r="H12" s="5">
        <f>SUM(E12:G12)</f>
        <v>198</v>
      </c>
      <c r="I12" s="5">
        <f>I8-I4</f>
        <v>245</v>
      </c>
      <c r="M12" s="32" t="s">
        <v>4</v>
      </c>
      <c r="N12" s="5">
        <f t="shared" ref="N12:R13" si="1">C15-C7</f>
        <v>442</v>
      </c>
      <c r="O12" s="5">
        <f t="shared" si="1"/>
        <v>1</v>
      </c>
      <c r="P12" s="5">
        <f t="shared" si="1"/>
        <v>63</v>
      </c>
      <c r="Q12" s="5">
        <f t="shared" si="1"/>
        <v>588</v>
      </c>
      <c r="R12" s="5">
        <f t="shared" si="1"/>
        <v>1238</v>
      </c>
      <c r="S12" s="5">
        <f>SUM(P12:R12)</f>
        <v>1889</v>
      </c>
      <c r="T12" s="5">
        <f>I15-I7</f>
        <v>2332</v>
      </c>
      <c r="U12" s="5">
        <f>SUM(N12:R12)</f>
        <v>2332</v>
      </c>
    </row>
    <row r="13" spans="1:21" x14ac:dyDescent="0.35">
      <c r="C13" s="14"/>
      <c r="D13" s="14"/>
      <c r="E13" s="14"/>
      <c r="F13" s="14"/>
      <c r="G13" s="14"/>
      <c r="H13" s="31"/>
      <c r="I13" s="14"/>
      <c r="M13" s="32" t="s">
        <v>5</v>
      </c>
      <c r="N13" s="5">
        <f t="shared" si="1"/>
        <v>1</v>
      </c>
      <c r="O13" s="5">
        <f t="shared" si="1"/>
        <v>-1</v>
      </c>
      <c r="P13" s="5">
        <f t="shared" si="1"/>
        <v>5</v>
      </c>
      <c r="Q13" s="5">
        <f t="shared" si="1"/>
        <v>62</v>
      </c>
      <c r="R13" s="5">
        <f t="shared" si="1"/>
        <v>160</v>
      </c>
      <c r="S13" s="5">
        <f>SUM(P13:R13)</f>
        <v>227</v>
      </c>
      <c r="T13" s="5">
        <f>I16-I8</f>
        <v>227</v>
      </c>
      <c r="U13" s="5">
        <f>SUM(N13:R13)</f>
        <v>227</v>
      </c>
    </row>
    <row r="14" spans="1:21" ht="20" customHeight="1" thickBot="1" x14ac:dyDescent="0.4">
      <c r="A14" s="45">
        <v>44668</v>
      </c>
      <c r="B14" s="46"/>
      <c r="C14" s="28" t="s">
        <v>6</v>
      </c>
      <c r="D14" s="28" t="s">
        <v>7</v>
      </c>
      <c r="E14" s="28" t="s">
        <v>8</v>
      </c>
      <c r="F14" s="28" t="s">
        <v>9</v>
      </c>
      <c r="G14" s="28" t="s">
        <v>10</v>
      </c>
      <c r="H14" s="19" t="s">
        <v>14</v>
      </c>
      <c r="I14" s="28" t="s">
        <v>11</v>
      </c>
      <c r="M14" s="23"/>
      <c r="N14" s="23"/>
      <c r="O14" s="23"/>
      <c r="P14" s="23"/>
      <c r="Q14" s="23"/>
      <c r="R14" s="23"/>
      <c r="S14" s="23"/>
      <c r="T14" s="23"/>
    </row>
    <row r="15" spans="1:21" ht="15" thickTop="1" x14ac:dyDescent="0.35">
      <c r="A15" s="47" t="s">
        <v>4</v>
      </c>
      <c r="B15" s="47"/>
      <c r="C15" s="8">
        <v>50903</v>
      </c>
      <c r="D15" s="8">
        <v>3264</v>
      </c>
      <c r="E15" s="8">
        <v>4776</v>
      </c>
      <c r="F15" s="8">
        <v>17795</v>
      </c>
      <c r="G15" s="8">
        <v>10861</v>
      </c>
      <c r="H15" s="8">
        <f>SUM(E15:G15)</f>
        <v>33432</v>
      </c>
      <c r="I15" s="8">
        <v>87599</v>
      </c>
      <c r="M15" s="24" t="s">
        <v>23</v>
      </c>
      <c r="N15" s="44" t="s">
        <v>13</v>
      </c>
      <c r="O15" s="44"/>
      <c r="P15" s="44"/>
      <c r="Q15" s="44"/>
      <c r="R15" s="44"/>
      <c r="S15" s="44"/>
      <c r="T15" s="44"/>
    </row>
    <row r="16" spans="1:21" ht="29" x14ac:dyDescent="0.35">
      <c r="A16" s="47" t="s">
        <v>5</v>
      </c>
      <c r="B16" s="47"/>
      <c r="C16" s="8">
        <v>9512</v>
      </c>
      <c r="D16" s="8">
        <v>782</v>
      </c>
      <c r="E16" s="8">
        <v>881</v>
      </c>
      <c r="F16" s="8">
        <v>2832</v>
      </c>
      <c r="G16" s="8">
        <v>1995</v>
      </c>
      <c r="H16" s="8">
        <f>SUM(E16:G16)</f>
        <v>5708</v>
      </c>
      <c r="I16" s="8">
        <v>16002</v>
      </c>
      <c r="M16" s="23"/>
      <c r="N16" s="16" t="s">
        <v>15</v>
      </c>
      <c r="O16" s="16" t="s">
        <v>16</v>
      </c>
      <c r="P16" s="16" t="s">
        <v>17</v>
      </c>
      <c r="Q16" s="16" t="s">
        <v>18</v>
      </c>
      <c r="R16" s="16" t="s">
        <v>19</v>
      </c>
      <c r="S16" s="16" t="s">
        <v>24</v>
      </c>
      <c r="T16" s="23"/>
    </row>
    <row r="17" spans="1:31" ht="29.5" thickBot="1" x14ac:dyDescent="0.4">
      <c r="B17" s="13"/>
      <c r="M17" s="23"/>
      <c r="N17" s="19" t="s">
        <v>6</v>
      </c>
      <c r="O17" s="19" t="s">
        <v>7</v>
      </c>
      <c r="P17" s="19" t="s">
        <v>8</v>
      </c>
      <c r="Q17" s="19" t="s">
        <v>9</v>
      </c>
      <c r="R17" s="19" t="s">
        <v>10</v>
      </c>
      <c r="S17" s="19" t="s">
        <v>14</v>
      </c>
      <c r="T17" s="23"/>
      <c r="U17" s="35"/>
    </row>
    <row r="18" spans="1:31" x14ac:dyDescent="0.35">
      <c r="A18" s="13"/>
      <c r="B18" s="13"/>
      <c r="M18" s="21" t="s">
        <v>4</v>
      </c>
      <c r="N18" s="26">
        <f t="shared" ref="N18:S18" si="2">N12/$T$12</f>
        <v>0.1895368782161235</v>
      </c>
      <c r="O18" s="26">
        <f t="shared" si="2"/>
        <v>4.288164665523156E-4</v>
      </c>
      <c r="P18" s="26">
        <f t="shared" si="2"/>
        <v>2.7015437392795882E-2</v>
      </c>
      <c r="Q18" s="26">
        <f t="shared" si="2"/>
        <v>0.25214408233276159</v>
      </c>
      <c r="R18" s="26">
        <f t="shared" si="2"/>
        <v>0.53087478559176671</v>
      </c>
      <c r="S18" s="26">
        <f t="shared" si="2"/>
        <v>0.81003430531732423</v>
      </c>
      <c r="T18" s="23"/>
    </row>
    <row r="19" spans="1:31" x14ac:dyDescent="0.35">
      <c r="M19" s="21" t="s">
        <v>5</v>
      </c>
      <c r="N19" s="22">
        <f t="shared" ref="N19:S19" si="3">N13/$T$13</f>
        <v>4.4052863436123352E-3</v>
      </c>
      <c r="O19" s="22">
        <f t="shared" si="3"/>
        <v>-4.4052863436123352E-3</v>
      </c>
      <c r="P19" s="26">
        <f t="shared" si="3"/>
        <v>2.2026431718061675E-2</v>
      </c>
      <c r="Q19" s="26">
        <f t="shared" si="3"/>
        <v>0.27312775330396477</v>
      </c>
      <c r="R19" s="26">
        <f t="shared" si="3"/>
        <v>0.70484581497797361</v>
      </c>
      <c r="S19" s="22">
        <f t="shared" si="3"/>
        <v>1</v>
      </c>
      <c r="T19" s="23"/>
    </row>
    <row r="20" spans="1:31" x14ac:dyDescent="0.35">
      <c r="M20" s="27" t="s">
        <v>0</v>
      </c>
      <c r="N20" s="23"/>
      <c r="O20" s="23"/>
      <c r="P20" s="23"/>
      <c r="Q20" s="23"/>
      <c r="R20" s="23"/>
      <c r="S20" s="23"/>
      <c r="T20" s="23"/>
    </row>
    <row r="22" spans="1:31" ht="15" thickBot="1" x14ac:dyDescent="0.4">
      <c r="C22" s="25" t="s">
        <v>21</v>
      </c>
      <c r="D22" s="23"/>
      <c r="E22" s="23"/>
      <c r="F22" s="23"/>
      <c r="G22" s="23"/>
      <c r="H22" s="23"/>
      <c r="I22" s="23"/>
      <c r="M22" s="36" t="s">
        <v>0</v>
      </c>
      <c r="N22" s="36"/>
      <c r="O22" s="36"/>
      <c r="P22" s="36"/>
      <c r="Q22" s="36"/>
      <c r="R22" s="36"/>
      <c r="S22" s="36"/>
      <c r="T22" s="36"/>
    </row>
    <row r="23" spans="1:31" ht="29.5" thickBot="1" x14ac:dyDescent="0.45">
      <c r="C23" s="18" t="s">
        <v>6</v>
      </c>
      <c r="D23" s="18" t="s">
        <v>7</v>
      </c>
      <c r="E23" s="18" t="s">
        <v>8</v>
      </c>
      <c r="F23" s="18" t="s">
        <v>9</v>
      </c>
      <c r="G23" s="18" t="s">
        <v>10</v>
      </c>
      <c r="H23" s="19" t="s">
        <v>14</v>
      </c>
      <c r="I23" s="18" t="s">
        <v>11</v>
      </c>
      <c r="J23" s="17" t="s">
        <v>22</v>
      </c>
      <c r="M23" s="34">
        <v>44654</v>
      </c>
      <c r="N23" s="29" t="s">
        <v>6</v>
      </c>
      <c r="O23" s="29" t="s">
        <v>7</v>
      </c>
      <c r="P23" s="29" t="s">
        <v>8</v>
      </c>
      <c r="Q23" s="29" t="s">
        <v>9</v>
      </c>
      <c r="R23" s="29" t="s">
        <v>10</v>
      </c>
      <c r="S23" s="19" t="s">
        <v>14</v>
      </c>
      <c r="T23" s="29" t="s">
        <v>11</v>
      </c>
    </row>
    <row r="24" spans="1:31" ht="14.5" customHeight="1" thickTop="1" x14ac:dyDescent="0.35">
      <c r="C24" s="5">
        <f t="shared" ref="C24:G25" si="4">N12+C11</f>
        <v>710</v>
      </c>
      <c r="D24" s="5">
        <f t="shared" si="4"/>
        <v>6</v>
      </c>
      <c r="E24" s="5">
        <f t="shared" si="4"/>
        <v>103</v>
      </c>
      <c r="F24" s="5">
        <f t="shared" si="4"/>
        <v>933</v>
      </c>
      <c r="G24" s="5">
        <f t="shared" si="4"/>
        <v>2191</v>
      </c>
      <c r="H24" s="5">
        <f>SUM(P12:R12)+SUM(E11:G11)</f>
        <v>3227</v>
      </c>
      <c r="I24" s="5">
        <f>T12+I11</f>
        <v>3943</v>
      </c>
      <c r="J24" s="5">
        <f>SUM(C24:G24)</f>
        <v>3943</v>
      </c>
      <c r="M24" s="32" t="s">
        <v>4</v>
      </c>
      <c r="N24" s="8">
        <v>50193</v>
      </c>
      <c r="O24" s="8">
        <v>3258</v>
      </c>
      <c r="P24" s="8">
        <v>4673</v>
      </c>
      <c r="Q24" s="8">
        <v>16862</v>
      </c>
      <c r="R24" s="8">
        <v>8670</v>
      </c>
      <c r="S24" s="8">
        <f>SUM(P24:R24)</f>
        <v>30205</v>
      </c>
      <c r="T24" s="8">
        <v>83656</v>
      </c>
      <c r="AE24" s="15"/>
    </row>
    <row r="25" spans="1:31" x14ac:dyDescent="0.35">
      <c r="C25" s="5">
        <f t="shared" si="4"/>
        <v>47</v>
      </c>
      <c r="D25" s="5">
        <f t="shared" si="4"/>
        <v>0</v>
      </c>
      <c r="E25" s="5">
        <f t="shared" si="4"/>
        <v>9</v>
      </c>
      <c r="F25" s="5">
        <f t="shared" si="4"/>
        <v>121</v>
      </c>
      <c r="G25" s="5">
        <f t="shared" si="4"/>
        <v>295</v>
      </c>
      <c r="H25" s="5">
        <f>SUM(P13:R13)+SUM(E12:G12)</f>
        <v>425</v>
      </c>
      <c r="I25" s="5">
        <f>T13+I12</f>
        <v>472</v>
      </c>
      <c r="J25" s="5">
        <f>SUM(C25:G25)</f>
        <v>472</v>
      </c>
      <c r="M25" s="32" t="s">
        <v>5</v>
      </c>
      <c r="N25" s="8">
        <v>9465</v>
      </c>
      <c r="O25" s="8">
        <v>782</v>
      </c>
      <c r="P25" s="8">
        <v>872</v>
      </c>
      <c r="Q25" s="8">
        <v>2711</v>
      </c>
      <c r="R25" s="8">
        <v>1700</v>
      </c>
      <c r="S25" s="8">
        <f>SUM(P25:R25)</f>
        <v>5283</v>
      </c>
      <c r="T25" s="8">
        <v>15530</v>
      </c>
    </row>
    <row r="26" spans="1:31" x14ac:dyDescent="0.35">
      <c r="M26" s="23"/>
      <c r="N26" s="23"/>
      <c r="O26" s="23"/>
      <c r="P26" s="23"/>
      <c r="Q26" s="23"/>
      <c r="R26" s="23"/>
      <c r="S26" s="23"/>
      <c r="T26" s="23"/>
    </row>
    <row r="27" spans="1:31" ht="29.5" thickBot="1" x14ac:dyDescent="0.4">
      <c r="M27" s="33">
        <v>44661</v>
      </c>
      <c r="N27" s="28" t="s">
        <v>6</v>
      </c>
      <c r="O27" s="28" t="s">
        <v>7</v>
      </c>
      <c r="P27" s="28" t="s">
        <v>8</v>
      </c>
      <c r="Q27" s="28" t="s">
        <v>9</v>
      </c>
      <c r="R27" s="28" t="s">
        <v>10</v>
      </c>
      <c r="S27" s="19" t="s">
        <v>14</v>
      </c>
      <c r="T27" s="28" t="s">
        <v>11</v>
      </c>
    </row>
    <row r="28" spans="1:31" ht="29.5" customHeight="1" thickTop="1" x14ac:dyDescent="0.35">
      <c r="M28" s="32" t="s">
        <v>4</v>
      </c>
      <c r="N28" s="8">
        <v>50461</v>
      </c>
      <c r="O28" s="8">
        <v>3263</v>
      </c>
      <c r="P28" s="8">
        <v>4713</v>
      </c>
      <c r="Q28" s="8">
        <v>17207</v>
      </c>
      <c r="R28" s="8">
        <v>9623</v>
      </c>
      <c r="S28" s="8">
        <f>SUM(P28:R28)</f>
        <v>31543</v>
      </c>
      <c r="T28" s="8">
        <v>85267</v>
      </c>
    </row>
    <row r="29" spans="1:31" x14ac:dyDescent="0.35">
      <c r="M29" s="32" t="s">
        <v>5</v>
      </c>
      <c r="N29" s="8">
        <v>9511</v>
      </c>
      <c r="O29" s="8">
        <v>783</v>
      </c>
      <c r="P29" s="8">
        <v>876</v>
      </c>
      <c r="Q29" s="8">
        <v>2770</v>
      </c>
      <c r="R29" s="8">
        <v>1835</v>
      </c>
      <c r="S29" s="8">
        <f>SUM(P29:R29)</f>
        <v>5481</v>
      </c>
      <c r="T29" s="8">
        <v>15775</v>
      </c>
    </row>
    <row r="30" spans="1:31" x14ac:dyDescent="0.35">
      <c r="M30" s="23"/>
      <c r="N30" s="23"/>
      <c r="O30" s="23"/>
      <c r="P30" s="23"/>
      <c r="Q30" s="23"/>
      <c r="R30" s="23"/>
      <c r="S30" s="23"/>
      <c r="T30" s="23"/>
    </row>
    <row r="31" spans="1:31" x14ac:dyDescent="0.35">
      <c r="M31" s="24" t="s">
        <v>23</v>
      </c>
      <c r="N31" s="25" t="s">
        <v>12</v>
      </c>
      <c r="O31" s="23"/>
      <c r="P31" s="23"/>
      <c r="Q31" s="23"/>
      <c r="R31" s="23"/>
      <c r="S31" s="23"/>
      <c r="T31" s="23"/>
    </row>
    <row r="32" spans="1:31" ht="29" x14ac:dyDescent="0.35">
      <c r="M32" s="23"/>
      <c r="N32" s="16" t="s">
        <v>15</v>
      </c>
      <c r="O32" s="16" t="s">
        <v>16</v>
      </c>
      <c r="P32" s="16" t="s">
        <v>17</v>
      </c>
      <c r="Q32" s="16" t="s">
        <v>18</v>
      </c>
      <c r="R32" s="16" t="s">
        <v>19</v>
      </c>
      <c r="S32" s="16" t="s">
        <v>24</v>
      </c>
      <c r="T32" s="23"/>
    </row>
    <row r="33" spans="1:20" ht="29" x14ac:dyDescent="0.35">
      <c r="M33" s="23"/>
      <c r="N33" s="19" t="s">
        <v>6</v>
      </c>
      <c r="O33" s="19" t="s">
        <v>7</v>
      </c>
      <c r="P33" s="19" t="s">
        <v>8</v>
      </c>
      <c r="Q33" s="19" t="s">
        <v>9</v>
      </c>
      <c r="R33" s="19" t="s">
        <v>10</v>
      </c>
      <c r="S33" s="19" t="s">
        <v>14</v>
      </c>
      <c r="T33" s="23"/>
    </row>
    <row r="34" spans="1:20" x14ac:dyDescent="0.35">
      <c r="M34" s="21" t="s">
        <v>4</v>
      </c>
      <c r="N34" s="26">
        <f t="shared" ref="N34:S34" si="5">C11/$I$11</f>
        <v>0.16635630043451272</v>
      </c>
      <c r="O34" s="26">
        <f t="shared" si="5"/>
        <v>3.1036623215394167E-3</v>
      </c>
      <c r="P34" s="26">
        <f t="shared" si="5"/>
        <v>2.4829298572315334E-2</v>
      </c>
      <c r="Q34" s="26">
        <f t="shared" si="5"/>
        <v>0.21415270018621974</v>
      </c>
      <c r="R34" s="26">
        <f t="shared" si="5"/>
        <v>0.59155803848541277</v>
      </c>
      <c r="S34" s="26">
        <f t="shared" si="5"/>
        <v>0.83054003724394787</v>
      </c>
      <c r="T34" s="23"/>
    </row>
    <row r="35" spans="1:20" x14ac:dyDescent="0.35">
      <c r="M35" s="21" t="s">
        <v>5</v>
      </c>
      <c r="N35" s="26">
        <f t="shared" ref="N35:S35" si="6">C12/$I$12</f>
        <v>0.18775510204081633</v>
      </c>
      <c r="O35" s="26">
        <f t="shared" si="6"/>
        <v>4.0816326530612249E-3</v>
      </c>
      <c r="P35" s="26">
        <f t="shared" si="6"/>
        <v>1.6326530612244899E-2</v>
      </c>
      <c r="Q35" s="26">
        <f t="shared" si="6"/>
        <v>0.24081632653061225</v>
      </c>
      <c r="R35" s="26">
        <f t="shared" si="6"/>
        <v>0.55102040816326525</v>
      </c>
      <c r="S35" s="26">
        <f t="shared" si="6"/>
        <v>0.80816326530612248</v>
      </c>
      <c r="T35" s="23"/>
    </row>
    <row r="36" spans="1:20" x14ac:dyDescent="0.35">
      <c r="M36" s="27" t="s">
        <v>0</v>
      </c>
      <c r="N36" s="30"/>
      <c r="O36" s="30"/>
      <c r="P36" s="30"/>
      <c r="Q36" s="30"/>
      <c r="R36" s="30"/>
      <c r="S36" s="30"/>
      <c r="T36" s="23"/>
    </row>
    <row r="37" spans="1:20" x14ac:dyDescent="0.35">
      <c r="M37" s="23"/>
      <c r="N37" s="23"/>
      <c r="O37" s="23"/>
      <c r="P37" s="23"/>
      <c r="Q37" s="23"/>
      <c r="R37" s="23"/>
      <c r="S37" s="23"/>
      <c r="T37" s="23"/>
    </row>
    <row r="38" spans="1:20" x14ac:dyDescent="0.35">
      <c r="M38" s="24" t="s">
        <v>23</v>
      </c>
      <c r="N38" s="25" t="s">
        <v>21</v>
      </c>
      <c r="O38" s="23"/>
      <c r="P38" s="23"/>
      <c r="Q38" s="23"/>
      <c r="R38" s="23"/>
      <c r="S38" s="23"/>
      <c r="T38" s="23"/>
    </row>
    <row r="39" spans="1:20" ht="29" x14ac:dyDescent="0.35">
      <c r="M39" s="23"/>
      <c r="N39" s="16" t="s">
        <v>15</v>
      </c>
      <c r="O39" s="16" t="s">
        <v>16</v>
      </c>
      <c r="P39" s="16" t="s">
        <v>17</v>
      </c>
      <c r="Q39" s="16" t="s">
        <v>18</v>
      </c>
      <c r="R39" s="16" t="s">
        <v>19</v>
      </c>
      <c r="S39" s="16" t="s">
        <v>20</v>
      </c>
      <c r="T39" s="23"/>
    </row>
    <row r="40" spans="1:20" ht="29" x14ac:dyDescent="0.35">
      <c r="M40" s="23"/>
      <c r="N40" s="19" t="s">
        <v>6</v>
      </c>
      <c r="O40" s="19" t="s">
        <v>7</v>
      </c>
      <c r="P40" s="19" t="s">
        <v>8</v>
      </c>
      <c r="Q40" s="19" t="s">
        <v>9</v>
      </c>
      <c r="R40" s="19" t="s">
        <v>10</v>
      </c>
      <c r="S40" s="19" t="s">
        <v>14</v>
      </c>
      <c r="T40" s="23"/>
    </row>
    <row r="41" spans="1:20" x14ac:dyDescent="0.35">
      <c r="M41" s="21" t="s">
        <v>4</v>
      </c>
      <c r="N41" s="26">
        <f t="shared" ref="N41:S41" si="7">C24/$I$24</f>
        <v>0.18006593963986811</v>
      </c>
      <c r="O41" s="26">
        <f t="shared" si="7"/>
        <v>1.5216839969566321E-3</v>
      </c>
      <c r="P41" s="26">
        <f t="shared" si="7"/>
        <v>2.6122241947755517E-2</v>
      </c>
      <c r="Q41" s="26">
        <f t="shared" si="7"/>
        <v>0.23662186152675627</v>
      </c>
      <c r="R41" s="26">
        <f t="shared" si="7"/>
        <v>0.55566827288866349</v>
      </c>
      <c r="S41" s="26">
        <f t="shared" si="7"/>
        <v>0.81841237636317521</v>
      </c>
      <c r="T41" s="23"/>
    </row>
    <row r="42" spans="1:20" x14ac:dyDescent="0.35">
      <c r="A42" s="24" t="s">
        <v>23</v>
      </c>
      <c r="B42" s="25" t="s">
        <v>12</v>
      </c>
      <c r="C42" s="23"/>
      <c r="D42" s="23"/>
      <c r="E42" s="23"/>
      <c r="F42" s="23"/>
      <c r="G42" s="23"/>
      <c r="M42" s="21" t="s">
        <v>5</v>
      </c>
      <c r="N42" s="26">
        <f t="shared" ref="N42:S42" si="8">C25/$I$25</f>
        <v>9.9576271186440676E-2</v>
      </c>
      <c r="O42" s="26">
        <f t="shared" si="8"/>
        <v>0</v>
      </c>
      <c r="P42" s="26">
        <f t="shared" si="8"/>
        <v>1.9067796610169493E-2</v>
      </c>
      <c r="Q42" s="26">
        <f t="shared" si="8"/>
        <v>0.25635593220338981</v>
      </c>
      <c r="R42" s="26">
        <f t="shared" si="8"/>
        <v>0.625</v>
      </c>
      <c r="S42" s="26">
        <f t="shared" si="8"/>
        <v>0.90042372881355937</v>
      </c>
      <c r="T42" s="23"/>
    </row>
    <row r="43" spans="1:20" ht="43.5" x14ac:dyDescent="0.35">
      <c r="A43" s="23"/>
      <c r="B43" s="16" t="s">
        <v>15</v>
      </c>
      <c r="C43" s="16" t="s">
        <v>16</v>
      </c>
      <c r="D43" s="16" t="s">
        <v>17</v>
      </c>
      <c r="E43" s="16" t="s">
        <v>18</v>
      </c>
      <c r="F43" s="16" t="s">
        <v>19</v>
      </c>
      <c r="G43" s="16" t="s">
        <v>20</v>
      </c>
      <c r="M43" s="27" t="s">
        <v>0</v>
      </c>
      <c r="N43" s="23"/>
      <c r="O43" s="23"/>
      <c r="P43" s="23"/>
      <c r="Q43" s="23"/>
      <c r="R43" s="23"/>
      <c r="S43" s="23"/>
      <c r="T43" s="23"/>
    </row>
    <row r="44" spans="1:20" ht="72.5" x14ac:dyDescent="0.35">
      <c r="A44" s="23"/>
      <c r="B44" s="19" t="s">
        <v>6</v>
      </c>
      <c r="C44" s="19" t="s">
        <v>7</v>
      </c>
      <c r="D44" s="19" t="s">
        <v>8</v>
      </c>
      <c r="E44" s="19" t="s">
        <v>9</v>
      </c>
      <c r="F44" s="19" t="s">
        <v>10</v>
      </c>
      <c r="G44" s="19" t="s">
        <v>14</v>
      </c>
    </row>
    <row r="45" spans="1:20" x14ac:dyDescent="0.35">
      <c r="A45" s="21" t="s">
        <v>4</v>
      </c>
      <c r="B45" s="26">
        <f t="shared" ref="B45:G45" si="9">C11/$I$11</f>
        <v>0.16635630043451272</v>
      </c>
      <c r="C45" s="26">
        <f t="shared" si="9"/>
        <v>3.1036623215394167E-3</v>
      </c>
      <c r="D45" s="26">
        <f t="shared" si="9"/>
        <v>2.4829298572315334E-2</v>
      </c>
      <c r="E45" s="26">
        <f t="shared" si="9"/>
        <v>0.21415270018621974</v>
      </c>
      <c r="F45" s="26">
        <f t="shared" si="9"/>
        <v>0.59155803848541277</v>
      </c>
      <c r="G45" s="26">
        <f t="shared" si="9"/>
        <v>0.83054003724394787</v>
      </c>
    </row>
    <row r="46" spans="1:20" x14ac:dyDescent="0.35">
      <c r="A46" s="21" t="s">
        <v>5</v>
      </c>
      <c r="B46" s="26">
        <f t="shared" ref="B46:G46" si="10">C12/$I$12</f>
        <v>0.18775510204081633</v>
      </c>
      <c r="C46" s="26">
        <f t="shared" si="10"/>
        <v>4.0816326530612249E-3</v>
      </c>
      <c r="D46" s="26">
        <f t="shared" si="10"/>
        <v>1.6326530612244899E-2</v>
      </c>
      <c r="E46" s="26">
        <f t="shared" si="10"/>
        <v>0.24081632653061225</v>
      </c>
      <c r="F46" s="26">
        <f t="shared" si="10"/>
        <v>0.55102040816326525</v>
      </c>
      <c r="G46" s="26">
        <f t="shared" si="10"/>
        <v>0.80816326530612248</v>
      </c>
    </row>
    <row r="47" spans="1:20" x14ac:dyDescent="0.35">
      <c r="A47" s="27" t="s">
        <v>0</v>
      </c>
      <c r="B47" s="30"/>
      <c r="C47" s="30"/>
      <c r="D47" s="30"/>
      <c r="E47" s="30"/>
      <c r="F47" s="30"/>
      <c r="G47" s="30"/>
    </row>
  </sheetData>
  <mergeCells count="11">
    <mergeCell ref="N15:T15"/>
    <mergeCell ref="A14:B14"/>
    <mergeCell ref="A15:B15"/>
    <mergeCell ref="A16:B16"/>
    <mergeCell ref="A1:I1"/>
    <mergeCell ref="A6:B6"/>
    <mergeCell ref="A7:B7"/>
    <mergeCell ref="A8:B8"/>
    <mergeCell ref="A2:B2"/>
    <mergeCell ref="A3:B3"/>
    <mergeCell ref="A4:B4"/>
  </mergeCells>
  <hyperlinks>
    <hyperlink ref="A1" r:id="rId1" xr:uid="{A1EDFF2B-ED4D-4080-A5D2-729B42D515B4}"/>
    <hyperlink ref="M1" r:id="rId2" xr:uid="{30FD6C39-366F-4DD8-9675-4ACA1E849DC9}"/>
    <hyperlink ref="A47" r:id="rId3" xr:uid="{4B517961-4EE4-4EC0-B7D5-A3CCC85ABA8B}"/>
    <hyperlink ref="M43" r:id="rId4" xr:uid="{651D644B-5161-49AC-999A-0E172CC4F020}"/>
    <hyperlink ref="M20" r:id="rId5" xr:uid="{7626B64F-9F66-4EA8-9FC2-277C37840AFD}"/>
    <hyperlink ref="M22" r:id="rId6" xr:uid="{39C343E7-F8C5-4BF4-9FBE-8C9140DA84E1}"/>
    <hyperlink ref="M36" r:id="rId7" xr:uid="{36D8234F-CE56-4D72-AA92-D1A3D107F227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Fedtracking (2)</vt:lpstr>
      <vt:lpstr>Fedtracking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Dickson</dc:creator>
  <cp:lastModifiedBy>david Dickson</cp:lastModifiedBy>
  <dcterms:created xsi:type="dcterms:W3CDTF">2022-05-05T14:42:02Z</dcterms:created>
  <dcterms:modified xsi:type="dcterms:W3CDTF">2022-05-05T18:05:33Z</dcterms:modified>
</cp:coreProperties>
</file>